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01_SPORTÁGAK\Játékos sportverseny\2024-2025\elődöntő\Eredmények\"/>
    </mc:Choice>
  </mc:AlternateContent>
  <xr:revisionPtr revIDLastSave="0" documentId="8_{FCCD114B-9A6A-474A-9CC5-C3ACA111E796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Jegyzőkönyv" sheetId="1" r:id="rId1"/>
    <sheet name="Versenyszámok" sheetId="5" r:id="rId2"/>
    <sheet name="Nyomtatás" sheetId="2" r:id="rId3"/>
    <sheet name="Végeredmény" sheetId="4" r:id="rId4"/>
    <sheet name="Kivetítő" sheetId="6" r:id="rId5"/>
  </sheets>
  <definedNames>
    <definedName name="_xlnm.Print_Area" localSheetId="4">Kivetítő!$A$1:$Y$15</definedName>
    <definedName name="Print_Area" localSheetId="0">Jegyzőkönyv!$B$1:$AJ$62</definedName>
    <definedName name="Print_Area" localSheetId="2">Nyomtatás!$A$1:$E$61</definedName>
    <definedName name="Print_Area" localSheetId="3">Végeredmény!$A$1:$C$13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0" i="5" l="1"/>
  <c r="A1" i="6"/>
  <c r="B15" i="6"/>
  <c r="B14" i="6"/>
  <c r="B13" i="6"/>
  <c r="B12" i="6"/>
  <c r="B11" i="6"/>
  <c r="B10" i="6"/>
  <c r="B9" i="6"/>
  <c r="B8" i="6"/>
  <c r="B7" i="6"/>
  <c r="B6" i="6"/>
  <c r="B5" i="6"/>
  <c r="B4" i="6"/>
  <c r="AG58" i="1"/>
  <c r="W15" i="6" s="1"/>
  <c r="AG53" i="1"/>
  <c r="W14" i="6" s="1"/>
  <c r="AG48" i="1"/>
  <c r="W13" i="6" s="1"/>
  <c r="AI61" i="1"/>
  <c r="AI114" i="1" s="1"/>
  <c r="AI56" i="1"/>
  <c r="AI99" i="1" s="1"/>
  <c r="AI51" i="1"/>
  <c r="AI112" i="1" s="1"/>
  <c r="AI46" i="1"/>
  <c r="AI111" i="1" s="1"/>
  <c r="AI36" i="1"/>
  <c r="AI95" i="1"/>
  <c r="AI21" i="1"/>
  <c r="AI92" i="1" s="1"/>
  <c r="AI16" i="1"/>
  <c r="AI91" i="1"/>
  <c r="AI11" i="1"/>
  <c r="AI90" i="1" s="1"/>
  <c r="AI6" i="1"/>
  <c r="AI103" i="1" s="1"/>
  <c r="AI60" i="1"/>
  <c r="AI55" i="1"/>
  <c r="AI50" i="1"/>
  <c r="AI45" i="1"/>
  <c r="AI40" i="1"/>
  <c r="AI35" i="1"/>
  <c r="AI30" i="1"/>
  <c r="AI25" i="1"/>
  <c r="AI20" i="1"/>
  <c r="AI15" i="1"/>
  <c r="AI10" i="1"/>
  <c r="AI5" i="1"/>
  <c r="AI2" i="1"/>
  <c r="E11" i="5"/>
  <c r="AJ1" i="1" s="1"/>
  <c r="C11" i="5"/>
  <c r="AI109" i="1"/>
  <c r="AI105" i="1"/>
  <c r="H12" i="4"/>
  <c r="A13" i="4" s="1"/>
  <c r="H11" i="4"/>
  <c r="A12" i="4" s="1"/>
  <c r="H10" i="4"/>
  <c r="A11" i="4" s="1"/>
  <c r="H9" i="4"/>
  <c r="A10" i="4" s="1"/>
  <c r="K133" i="2"/>
  <c r="J133" i="2"/>
  <c r="I133" i="2"/>
  <c r="H133" i="2"/>
  <c r="G133" i="2"/>
  <c r="F133" i="2"/>
  <c r="E133" i="2"/>
  <c r="D133" i="2"/>
  <c r="C133" i="2"/>
  <c r="B133" i="2"/>
  <c r="C58" i="2" s="1"/>
  <c r="K132" i="2"/>
  <c r="J132" i="2"/>
  <c r="I132" i="2"/>
  <c r="H132" i="2"/>
  <c r="G132" i="2"/>
  <c r="F132" i="2"/>
  <c r="E132" i="2"/>
  <c r="D132" i="2"/>
  <c r="C132" i="2"/>
  <c r="B132" i="2"/>
  <c r="C53" i="2" s="1"/>
  <c r="K131" i="2"/>
  <c r="J131" i="2"/>
  <c r="I131" i="2"/>
  <c r="H131" i="2"/>
  <c r="G131" i="2"/>
  <c r="F131" i="2"/>
  <c r="E131" i="2"/>
  <c r="D131" i="2"/>
  <c r="C131" i="2"/>
  <c r="B131" i="2"/>
  <c r="C48" i="2" s="1"/>
  <c r="K130" i="2"/>
  <c r="J130" i="2"/>
  <c r="I130" i="2"/>
  <c r="H130" i="2"/>
  <c r="G130" i="2"/>
  <c r="F130" i="2"/>
  <c r="E130" i="2"/>
  <c r="D130" i="2"/>
  <c r="C130" i="2"/>
  <c r="B130" i="2"/>
  <c r="C43" i="2" s="1"/>
  <c r="K112" i="2"/>
  <c r="J112" i="2"/>
  <c r="I112" i="2"/>
  <c r="H112" i="2"/>
  <c r="G112" i="2"/>
  <c r="F112" i="2"/>
  <c r="E112" i="2"/>
  <c r="D112" i="2"/>
  <c r="C112" i="2"/>
  <c r="K111" i="2"/>
  <c r="J111" i="2"/>
  <c r="I111" i="2"/>
  <c r="H111" i="2"/>
  <c r="G111" i="2"/>
  <c r="F111" i="2"/>
  <c r="E111" i="2"/>
  <c r="D111" i="2"/>
  <c r="C111" i="2"/>
  <c r="K109" i="2"/>
  <c r="K110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B112" i="2"/>
  <c r="C57" i="2" s="1"/>
  <c r="B111" i="2"/>
  <c r="C52" i="2" s="1"/>
  <c r="B110" i="2"/>
  <c r="C47" i="2" s="1"/>
  <c r="B109" i="2"/>
  <c r="C42" i="2" s="1"/>
  <c r="A57" i="2"/>
  <c r="A52" i="2"/>
  <c r="A47" i="2"/>
  <c r="A42" i="2"/>
  <c r="C2" i="5"/>
  <c r="C3" i="5"/>
  <c r="C4" i="5"/>
  <c r="C5" i="5"/>
  <c r="C6" i="5"/>
  <c r="C7" i="5"/>
  <c r="C8" i="5"/>
  <c r="C9" i="5"/>
  <c r="C10" i="5"/>
  <c r="C1" i="5"/>
  <c r="C1" i="2" s="1"/>
  <c r="AE2" i="1"/>
  <c r="U2" i="6" s="1"/>
  <c r="AB2" i="1"/>
  <c r="S2" i="6" s="1"/>
  <c r="Y2" i="1"/>
  <c r="Q2" i="6" s="1"/>
  <c r="V2" i="1"/>
  <c r="O2" i="6" s="1"/>
  <c r="S2" i="1"/>
  <c r="M2" i="6" s="1"/>
  <c r="P2" i="1"/>
  <c r="K2" i="6" s="1"/>
  <c r="M2" i="1"/>
  <c r="I2" i="6" s="1"/>
  <c r="J2" i="1"/>
  <c r="G2" i="6" s="1"/>
  <c r="G2" i="1"/>
  <c r="E2" i="6" s="1"/>
  <c r="D2" i="1"/>
  <c r="C2" i="6" s="1"/>
  <c r="C87" i="1"/>
  <c r="AE60" i="1"/>
  <c r="AB60" i="1"/>
  <c r="Y60" i="1"/>
  <c r="V60" i="1"/>
  <c r="S60" i="1"/>
  <c r="P60" i="1"/>
  <c r="M60" i="1"/>
  <c r="J60" i="1"/>
  <c r="G60" i="1"/>
  <c r="D60" i="1"/>
  <c r="AE55" i="1"/>
  <c r="AB55" i="1"/>
  <c r="Y55" i="1"/>
  <c r="V55" i="1"/>
  <c r="S55" i="1"/>
  <c r="P55" i="1"/>
  <c r="M55" i="1"/>
  <c r="J55" i="1"/>
  <c r="G55" i="1"/>
  <c r="D55" i="1"/>
  <c r="AE50" i="1"/>
  <c r="AB50" i="1"/>
  <c r="Y50" i="1"/>
  <c r="V50" i="1"/>
  <c r="S50" i="1"/>
  <c r="P50" i="1"/>
  <c r="M50" i="1"/>
  <c r="J50" i="1"/>
  <c r="G50" i="1"/>
  <c r="D50" i="1"/>
  <c r="AE45" i="1"/>
  <c r="K157" i="2" s="1"/>
  <c r="AB45" i="1"/>
  <c r="J157" i="2" s="1"/>
  <c r="Y45" i="1"/>
  <c r="I157" i="2" s="1"/>
  <c r="V45" i="1"/>
  <c r="H157" i="2" s="1"/>
  <c r="S45" i="1"/>
  <c r="P45" i="1"/>
  <c r="F157" i="2" s="1"/>
  <c r="M45" i="1"/>
  <c r="E157" i="2" s="1"/>
  <c r="J45" i="1"/>
  <c r="D157" i="2" s="1"/>
  <c r="G45" i="1"/>
  <c r="C157" i="2" s="1"/>
  <c r="D45" i="1"/>
  <c r="AE40" i="1"/>
  <c r="AB40" i="1"/>
  <c r="Y40" i="1"/>
  <c r="V40" i="1"/>
  <c r="S40" i="1"/>
  <c r="P40" i="1"/>
  <c r="M40" i="1"/>
  <c r="J40" i="1"/>
  <c r="J127" i="1" s="1"/>
  <c r="G40" i="1"/>
  <c r="D40" i="1"/>
  <c r="AE35" i="1"/>
  <c r="AB35" i="1"/>
  <c r="Y35" i="1"/>
  <c r="V35" i="1"/>
  <c r="S35" i="1"/>
  <c r="P35" i="1"/>
  <c r="M35" i="1"/>
  <c r="J35" i="1"/>
  <c r="G35" i="1"/>
  <c r="D35" i="1"/>
  <c r="AE30" i="1"/>
  <c r="AB30" i="1"/>
  <c r="Y30" i="1"/>
  <c r="V30" i="1"/>
  <c r="S30" i="1"/>
  <c r="P30" i="1"/>
  <c r="M30" i="1"/>
  <c r="J30" i="1"/>
  <c r="G30" i="1"/>
  <c r="D30" i="1"/>
  <c r="AE25" i="1"/>
  <c r="AB25" i="1"/>
  <c r="Y25" i="1"/>
  <c r="V25" i="1"/>
  <c r="S25" i="1"/>
  <c r="P25" i="1"/>
  <c r="M25" i="1"/>
  <c r="J25" i="1"/>
  <c r="G25" i="1"/>
  <c r="D25" i="1"/>
  <c r="AE20" i="1"/>
  <c r="AB20" i="1"/>
  <c r="Y20" i="1"/>
  <c r="V20" i="1"/>
  <c r="S20" i="1"/>
  <c r="P20" i="1"/>
  <c r="M20" i="1"/>
  <c r="J20" i="1"/>
  <c r="G20" i="1"/>
  <c r="D20" i="1"/>
  <c r="AE15" i="1"/>
  <c r="AB15" i="1"/>
  <c r="Y15" i="1"/>
  <c r="V15" i="1"/>
  <c r="S15" i="1"/>
  <c r="P15" i="1"/>
  <c r="M15" i="1"/>
  <c r="J15" i="1"/>
  <c r="G15" i="1"/>
  <c r="D15" i="1"/>
  <c r="AE10" i="1"/>
  <c r="AB10" i="1"/>
  <c r="Y10" i="1"/>
  <c r="V10" i="1"/>
  <c r="S10" i="1"/>
  <c r="P10" i="1"/>
  <c r="M10" i="1"/>
  <c r="J10" i="1"/>
  <c r="G10" i="1"/>
  <c r="D10" i="1"/>
  <c r="AE5" i="1"/>
  <c r="AB5" i="1"/>
  <c r="Y5" i="1"/>
  <c r="V5" i="1"/>
  <c r="S5" i="1"/>
  <c r="P5" i="1"/>
  <c r="M5" i="1"/>
  <c r="J5" i="1"/>
  <c r="G5" i="1"/>
  <c r="D5" i="1"/>
  <c r="E6" i="5"/>
  <c r="T1" i="1" s="1"/>
  <c r="S131" i="1" s="1"/>
  <c r="E1" i="5"/>
  <c r="E1" i="1" s="1"/>
  <c r="E7" i="5"/>
  <c r="W1" i="1" s="1"/>
  <c r="E9" i="5"/>
  <c r="AC1" i="1" s="1"/>
  <c r="E8" i="5"/>
  <c r="Z1" i="1" s="1"/>
  <c r="E2" i="5"/>
  <c r="H1" i="1" s="1"/>
  <c r="E3" i="5"/>
  <c r="K1" i="1" s="1"/>
  <c r="E4" i="5"/>
  <c r="N1" i="1" s="1"/>
  <c r="E5" i="5"/>
  <c r="Q1" i="1" s="1"/>
  <c r="E10" i="5"/>
  <c r="AF1" i="1" s="1"/>
  <c r="Y51" i="1"/>
  <c r="R13" i="6" s="1"/>
  <c r="P51" i="1"/>
  <c r="L13" i="6" s="1"/>
  <c r="AE51" i="1"/>
  <c r="V13" i="6" s="1"/>
  <c r="V46" i="1"/>
  <c r="H76" i="2" s="1"/>
  <c r="G51" i="1"/>
  <c r="G112" i="1" s="1"/>
  <c r="M61" i="1"/>
  <c r="J15" i="6" s="1"/>
  <c r="Y61" i="1"/>
  <c r="I79" i="2" s="1"/>
  <c r="Y56" i="1"/>
  <c r="R14" i="6" s="1"/>
  <c r="S46" i="1"/>
  <c r="S111" i="1" s="1"/>
  <c r="S56" i="1"/>
  <c r="N14" i="6" s="1"/>
  <c r="S51" i="1"/>
  <c r="G77" i="2" s="1"/>
  <c r="S61" i="1"/>
  <c r="N15" i="6" s="1"/>
  <c r="V51" i="1"/>
  <c r="V100" i="1" s="1"/>
  <c r="J56" i="1"/>
  <c r="D78" i="2" s="1"/>
  <c r="D46" i="1"/>
  <c r="D12" i="6" s="1"/>
  <c r="D56" i="1"/>
  <c r="D113" i="1" s="1"/>
  <c r="D51" i="1"/>
  <c r="B77" i="2" s="1"/>
  <c r="D61" i="1"/>
  <c r="H8" i="4"/>
  <c r="A9" i="4" s="1"/>
  <c r="H7" i="4"/>
  <c r="A8" i="4" s="1"/>
  <c r="H6" i="4"/>
  <c r="A7" i="4" s="1"/>
  <c r="H5" i="4"/>
  <c r="A6" i="4" s="1"/>
  <c r="H4" i="4"/>
  <c r="A5" i="4" s="1"/>
  <c r="H3" i="4"/>
  <c r="A4" i="4" s="1"/>
  <c r="H2" i="4"/>
  <c r="A3" i="4" s="1"/>
  <c r="H1" i="4"/>
  <c r="A2" i="4" s="1"/>
  <c r="G61" i="1"/>
  <c r="F15" i="6" s="1"/>
  <c r="AI31" i="1"/>
  <c r="AI108" i="1" s="1"/>
  <c r="P46" i="1"/>
  <c r="L12" i="6" s="1"/>
  <c r="V61" i="1"/>
  <c r="V114" i="1" s="1"/>
  <c r="AB51" i="1"/>
  <c r="AB112" i="1" s="1"/>
  <c r="AE46" i="1"/>
  <c r="K76" i="2" s="1"/>
  <c r="P56" i="1"/>
  <c r="L14" i="6" s="1"/>
  <c r="AB61" i="1"/>
  <c r="T15" i="6" s="1"/>
  <c r="AE56" i="1"/>
  <c r="V14" i="6" s="1"/>
  <c r="J61" i="1"/>
  <c r="V56" i="1"/>
  <c r="H78" i="2" s="1"/>
  <c r="G56" i="1"/>
  <c r="F14" i="6" s="1"/>
  <c r="J51" i="1"/>
  <c r="J100" i="1" s="1"/>
  <c r="Y46" i="1"/>
  <c r="R12" i="6" s="1"/>
  <c r="G46" i="1"/>
  <c r="F12" i="6" s="1"/>
  <c r="J46" i="1"/>
  <c r="AB46" i="1"/>
  <c r="AE61" i="1"/>
  <c r="V15" i="6" s="1"/>
  <c r="M56" i="1"/>
  <c r="M99" i="1" s="1"/>
  <c r="P61" i="1"/>
  <c r="L15" i="6" s="1"/>
  <c r="AB56" i="1"/>
  <c r="AB99" i="1" s="1"/>
  <c r="M46" i="1"/>
  <c r="J12" i="6" s="1"/>
  <c r="M51" i="1"/>
  <c r="J13" i="6" s="1"/>
  <c r="G157" i="2"/>
  <c r="A2" i="2"/>
  <c r="A7" i="2"/>
  <c r="A12" i="2"/>
  <c r="A17" i="2"/>
  <c r="A22" i="2"/>
  <c r="A27" i="2"/>
  <c r="A37" i="2"/>
  <c r="A32" i="2"/>
  <c r="C129" i="2"/>
  <c r="C128" i="2"/>
  <c r="C127" i="2"/>
  <c r="C126" i="2"/>
  <c r="C125" i="2"/>
  <c r="C124" i="2"/>
  <c r="C123" i="2"/>
  <c r="C122" i="2"/>
  <c r="K129" i="2"/>
  <c r="J129" i="2"/>
  <c r="I129" i="2"/>
  <c r="H129" i="2"/>
  <c r="G129" i="2"/>
  <c r="F129" i="2"/>
  <c r="E129" i="2"/>
  <c r="D129" i="2"/>
  <c r="B129" i="2"/>
  <c r="C38" i="2" s="1"/>
  <c r="K128" i="2"/>
  <c r="J128" i="2"/>
  <c r="I128" i="2"/>
  <c r="H128" i="2"/>
  <c r="G128" i="2"/>
  <c r="F128" i="2"/>
  <c r="E128" i="2"/>
  <c r="D128" i="2"/>
  <c r="B128" i="2"/>
  <c r="C33" i="2" s="1"/>
  <c r="K127" i="2"/>
  <c r="J127" i="2"/>
  <c r="I127" i="2"/>
  <c r="H127" i="2"/>
  <c r="G127" i="2"/>
  <c r="F127" i="2"/>
  <c r="E127" i="2"/>
  <c r="D127" i="2"/>
  <c r="B127" i="2"/>
  <c r="C28" i="2" s="1"/>
  <c r="K126" i="2"/>
  <c r="J126" i="2"/>
  <c r="I126" i="2"/>
  <c r="H126" i="2"/>
  <c r="G126" i="2"/>
  <c r="F126" i="2"/>
  <c r="E126" i="2"/>
  <c r="D126" i="2"/>
  <c r="B126" i="2"/>
  <c r="C23" i="2" s="1"/>
  <c r="K125" i="2"/>
  <c r="J125" i="2"/>
  <c r="I125" i="2"/>
  <c r="H125" i="2"/>
  <c r="G125" i="2"/>
  <c r="F125" i="2"/>
  <c r="E125" i="2"/>
  <c r="D125" i="2"/>
  <c r="B125" i="2"/>
  <c r="C18" i="2" s="1"/>
  <c r="K124" i="2"/>
  <c r="J124" i="2"/>
  <c r="I124" i="2"/>
  <c r="H124" i="2"/>
  <c r="G124" i="2"/>
  <c r="F124" i="2"/>
  <c r="E124" i="2"/>
  <c r="D124" i="2"/>
  <c r="B124" i="2"/>
  <c r="C13" i="2" s="1"/>
  <c r="K123" i="2"/>
  <c r="J123" i="2"/>
  <c r="I123" i="2"/>
  <c r="H123" i="2"/>
  <c r="G123" i="2"/>
  <c r="F123" i="2"/>
  <c r="E123" i="2"/>
  <c r="D123" i="2"/>
  <c r="B123" i="2"/>
  <c r="C8" i="2" s="1"/>
  <c r="K122" i="2"/>
  <c r="J122" i="2"/>
  <c r="I122" i="2"/>
  <c r="H122" i="2"/>
  <c r="G122" i="2"/>
  <c r="F122" i="2"/>
  <c r="E122" i="2"/>
  <c r="D122" i="2"/>
  <c r="B122" i="2"/>
  <c r="C3" i="2" s="1"/>
  <c r="C108" i="2"/>
  <c r="C107" i="2"/>
  <c r="C106" i="2"/>
  <c r="C105" i="2"/>
  <c r="C104" i="2"/>
  <c r="C103" i="2"/>
  <c r="C102" i="2"/>
  <c r="C101" i="2"/>
  <c r="K108" i="2"/>
  <c r="K107" i="2"/>
  <c r="K106" i="2"/>
  <c r="K105" i="2"/>
  <c r="B105" i="2"/>
  <c r="K104" i="2"/>
  <c r="B104" i="2"/>
  <c r="K103" i="2"/>
  <c r="K102" i="2"/>
  <c r="K101" i="2"/>
  <c r="B101" i="2"/>
  <c r="J108" i="2"/>
  <c r="J107" i="2"/>
  <c r="J106" i="2"/>
  <c r="J105" i="2"/>
  <c r="J104" i="2"/>
  <c r="J103" i="2"/>
  <c r="J102" i="2"/>
  <c r="J101" i="2"/>
  <c r="I108" i="2"/>
  <c r="I107" i="2"/>
  <c r="I106" i="2"/>
  <c r="I105" i="2"/>
  <c r="I104" i="2"/>
  <c r="I103" i="2"/>
  <c r="I102" i="2"/>
  <c r="I101" i="2"/>
  <c r="H108" i="2"/>
  <c r="H107" i="2"/>
  <c r="H106" i="2"/>
  <c r="H105" i="2"/>
  <c r="H104" i="2"/>
  <c r="H103" i="2"/>
  <c r="H102" i="2"/>
  <c r="H101" i="2"/>
  <c r="G108" i="2"/>
  <c r="G107" i="2"/>
  <c r="G106" i="2"/>
  <c r="G105" i="2"/>
  <c r="G104" i="2"/>
  <c r="G103" i="2"/>
  <c r="G102" i="2"/>
  <c r="G101" i="2"/>
  <c r="F108" i="2"/>
  <c r="F107" i="2"/>
  <c r="F106" i="2"/>
  <c r="F105" i="2"/>
  <c r="F104" i="2"/>
  <c r="F103" i="2"/>
  <c r="F102" i="2"/>
  <c r="F101" i="2"/>
  <c r="E108" i="2"/>
  <c r="E107" i="2"/>
  <c r="E106" i="2"/>
  <c r="E105" i="2"/>
  <c r="E104" i="2"/>
  <c r="E103" i="2"/>
  <c r="E102" i="2"/>
  <c r="E101" i="2"/>
  <c r="D101" i="2"/>
  <c r="B102" i="2"/>
  <c r="D102" i="2"/>
  <c r="B103" i="2"/>
  <c r="D103" i="2"/>
  <c r="D104" i="2"/>
  <c r="D105" i="2"/>
  <c r="B106" i="2"/>
  <c r="D106" i="2"/>
  <c r="B107" i="2"/>
  <c r="C32" i="2" s="1"/>
  <c r="D107" i="2"/>
  <c r="B108" i="2"/>
  <c r="C37" i="2" s="1"/>
  <c r="D108" i="2"/>
  <c r="D62" i="1"/>
  <c r="C15" i="6" s="1"/>
  <c r="S47" i="1"/>
  <c r="M12" i="6" s="1"/>
  <c r="S62" i="1"/>
  <c r="G151" i="2" s="1"/>
  <c r="G52" i="1"/>
  <c r="C149" i="2" s="1"/>
  <c r="G62" i="1"/>
  <c r="E15" i="6" s="1"/>
  <c r="J52" i="1"/>
  <c r="D149" i="2" s="1"/>
  <c r="D57" i="1"/>
  <c r="B150" i="2" s="1"/>
  <c r="S52" i="1"/>
  <c r="M13" i="6" s="1"/>
  <c r="G57" i="1"/>
  <c r="E14" i="6" s="1"/>
  <c r="J47" i="1"/>
  <c r="G12" i="6" s="1"/>
  <c r="D52" i="1"/>
  <c r="C13" i="6" s="1"/>
  <c r="S57" i="1"/>
  <c r="M14" i="6" s="1"/>
  <c r="G47" i="1"/>
  <c r="E12" i="6" s="1"/>
  <c r="J57" i="1"/>
  <c r="G14" i="6" s="1"/>
  <c r="J62" i="1"/>
  <c r="D151" i="2" s="1"/>
  <c r="D47" i="1"/>
  <c r="E47" i="1" s="1"/>
  <c r="B92" i="2" s="1"/>
  <c r="B157" i="2"/>
  <c r="M47" i="1"/>
  <c r="E148" i="2" s="1"/>
  <c r="P52" i="1"/>
  <c r="F149" i="2" s="1"/>
  <c r="AB62" i="1"/>
  <c r="J151" i="2" s="1"/>
  <c r="AE52" i="1"/>
  <c r="K149" i="2" s="1"/>
  <c r="AB47" i="1"/>
  <c r="J148" i="2" s="1"/>
  <c r="AB52" i="1"/>
  <c r="J149" i="2" s="1"/>
  <c r="AB57" i="1"/>
  <c r="J150" i="2" s="1"/>
  <c r="P62" i="1"/>
  <c r="F151" i="2" s="1"/>
  <c r="P47" i="1"/>
  <c r="K12" i="6" s="1"/>
  <c r="P57" i="1"/>
  <c r="K14" i="6" s="1"/>
  <c r="V62" i="1"/>
  <c r="H151" i="2" s="1"/>
  <c r="AE57" i="1"/>
  <c r="K150" i="2" s="1"/>
  <c r="AE47" i="1"/>
  <c r="K148" i="2" s="1"/>
  <c r="AE62" i="1"/>
  <c r="K151" i="2" s="1"/>
  <c r="M52" i="1"/>
  <c r="E149" i="2" s="1"/>
  <c r="M62" i="1"/>
  <c r="E151" i="2" s="1"/>
  <c r="M57" i="1"/>
  <c r="I14" i="6" s="1"/>
  <c r="V52" i="1"/>
  <c r="O13" i="6" s="1"/>
  <c r="V47" i="1"/>
  <c r="O12" i="6" s="1"/>
  <c r="V57" i="1"/>
  <c r="H150" i="2" s="1"/>
  <c r="H47" i="1"/>
  <c r="C92" i="2" s="1"/>
  <c r="K47" i="1"/>
  <c r="D92" i="2" s="1"/>
  <c r="O15" i="6"/>
  <c r="H52" i="1"/>
  <c r="C93" i="2" s="1"/>
  <c r="H62" i="1"/>
  <c r="C95" i="2" s="1"/>
  <c r="F58" i="1"/>
  <c r="H57" i="1"/>
  <c r="C94" i="2" s="1"/>
  <c r="F53" i="1"/>
  <c r="F48" i="1"/>
  <c r="F43" i="1"/>
  <c r="K52" i="1"/>
  <c r="D93" i="2" s="1"/>
  <c r="K62" i="1"/>
  <c r="D95" i="2" s="1"/>
  <c r="N62" i="1"/>
  <c r="E95" i="2" s="1"/>
  <c r="N52" i="1"/>
  <c r="E93" i="2" s="1"/>
  <c r="N47" i="1"/>
  <c r="E92" i="2" s="1"/>
  <c r="I48" i="1"/>
  <c r="I43" i="1"/>
  <c r="I53" i="1"/>
  <c r="K57" i="1"/>
  <c r="D94" i="2" s="1"/>
  <c r="I58" i="1"/>
  <c r="Q62" i="1"/>
  <c r="F95" i="2" s="1"/>
  <c r="Q47" i="1"/>
  <c r="F92" i="2" s="1"/>
  <c r="Q52" i="1"/>
  <c r="F93" i="2" s="1"/>
  <c r="L58" i="1"/>
  <c r="L43" i="1"/>
  <c r="N57" i="1"/>
  <c r="E94" i="2" s="1"/>
  <c r="L53" i="1"/>
  <c r="L48" i="1"/>
  <c r="T47" i="1"/>
  <c r="G92" i="2" s="1"/>
  <c r="T62" i="1"/>
  <c r="G95" i="2" s="1"/>
  <c r="T52" i="1"/>
  <c r="G93" i="2" s="1"/>
  <c r="O58" i="1"/>
  <c r="Q57" i="1"/>
  <c r="F94" i="2" s="1"/>
  <c r="O53" i="1"/>
  <c r="O48" i="1"/>
  <c r="R58" i="1"/>
  <c r="W62" i="1"/>
  <c r="H95" i="2" s="1"/>
  <c r="O43" i="1"/>
  <c r="W47" i="1"/>
  <c r="H92" i="2" s="1"/>
  <c r="W52" i="1"/>
  <c r="H93" i="2" s="1"/>
  <c r="R43" i="1"/>
  <c r="R48" i="1"/>
  <c r="T57" i="1"/>
  <c r="G94" i="2" s="1"/>
  <c r="R53" i="1"/>
  <c r="W57" i="1"/>
  <c r="H94" i="2" s="1"/>
  <c r="U53" i="1"/>
  <c r="U58" i="1"/>
  <c r="U48" i="1"/>
  <c r="U43" i="1"/>
  <c r="X58" i="1"/>
  <c r="X48" i="1"/>
  <c r="X53" i="1"/>
  <c r="X43" i="1"/>
  <c r="Y62" i="1"/>
  <c r="Q15" i="6" s="1"/>
  <c r="Y47" i="1"/>
  <c r="I148" i="2" s="1"/>
  <c r="Y52" i="1"/>
  <c r="Q13" i="6" s="1"/>
  <c r="Y57" i="1"/>
  <c r="Q14" i="6" s="1"/>
  <c r="AG43" i="1"/>
  <c r="W12" i="6" s="1"/>
  <c r="Z52" i="1"/>
  <c r="I93" i="2" s="1"/>
  <c r="Z47" i="1"/>
  <c r="I92" i="2" s="1"/>
  <c r="Z57" i="1"/>
  <c r="I94" i="2" s="1"/>
  <c r="Z62" i="1"/>
  <c r="I95" i="2" s="1"/>
  <c r="AC62" i="1"/>
  <c r="J95" i="2" s="1"/>
  <c r="AC57" i="1"/>
  <c r="J94" i="2" s="1"/>
  <c r="AC47" i="1"/>
  <c r="J92" i="2" s="1"/>
  <c r="AC52" i="1"/>
  <c r="J93" i="2" s="1"/>
  <c r="AA43" i="1"/>
  <c r="AA58" i="1"/>
  <c r="AA53" i="1"/>
  <c r="AA48" i="1"/>
  <c r="AH53" i="1"/>
  <c r="G11" i="4" s="1"/>
  <c r="AH58" i="1"/>
  <c r="AH48" i="1"/>
  <c r="E47" i="2" s="1"/>
  <c r="AH43" i="1"/>
  <c r="X12" i="6" s="1"/>
  <c r="AF52" i="1"/>
  <c r="K93" i="2" s="1"/>
  <c r="AF47" i="1"/>
  <c r="K92" i="2" s="1"/>
  <c r="AF57" i="1"/>
  <c r="K94" i="2" s="1"/>
  <c r="AF62" i="1"/>
  <c r="K95" i="2" s="1"/>
  <c r="AD53" i="1"/>
  <c r="AD58" i="1"/>
  <c r="AD43" i="1"/>
  <c r="AD48" i="1"/>
  <c r="AI113" i="1" l="1"/>
  <c r="AI106" i="1"/>
  <c r="C17" i="2"/>
  <c r="C19" i="2" s="1"/>
  <c r="C27" i="2"/>
  <c r="V111" i="1"/>
  <c r="P12" i="6"/>
  <c r="P98" i="1"/>
  <c r="P112" i="1"/>
  <c r="F77" i="2"/>
  <c r="P114" i="1"/>
  <c r="I76" i="2"/>
  <c r="G76" i="2"/>
  <c r="P13" i="6"/>
  <c r="AI104" i="1"/>
  <c r="AI89" i="1"/>
  <c r="J87" i="1"/>
  <c r="J129" i="1"/>
  <c r="S98" i="1"/>
  <c r="AI97" i="1"/>
  <c r="F12" i="4"/>
  <c r="C13" i="4" s="1"/>
  <c r="F10" i="4"/>
  <c r="C11" i="4" s="1"/>
  <c r="S130" i="1"/>
  <c r="P100" i="1"/>
  <c r="E77" i="2"/>
  <c r="C12" i="2"/>
  <c r="C14" i="2" s="1"/>
  <c r="G97" i="1"/>
  <c r="S112" i="1"/>
  <c r="N13" i="6"/>
  <c r="S128" i="1"/>
  <c r="S129" i="1"/>
  <c r="AE127" i="1"/>
  <c r="AE120" i="1"/>
  <c r="AE130" i="1"/>
  <c r="AI94" i="1"/>
  <c r="AE124" i="1"/>
  <c r="S122" i="1"/>
  <c r="S121" i="1"/>
  <c r="S87" i="1"/>
  <c r="S120" i="1"/>
  <c r="S124" i="1"/>
  <c r="S125" i="1"/>
  <c r="S126" i="1"/>
  <c r="S127" i="1"/>
  <c r="J121" i="1"/>
  <c r="J123" i="1"/>
  <c r="J124" i="1"/>
  <c r="J131" i="1"/>
  <c r="J126" i="1"/>
  <c r="C150" i="2"/>
  <c r="M112" i="1"/>
  <c r="P111" i="1"/>
  <c r="AE98" i="1"/>
  <c r="T13" i="6"/>
  <c r="AE112" i="1"/>
  <c r="K77" i="2"/>
  <c r="I151" i="2"/>
  <c r="AB98" i="1"/>
  <c r="I78" i="2"/>
  <c r="V99" i="1"/>
  <c r="F76" i="2"/>
  <c r="P113" i="1"/>
  <c r="F78" i="2"/>
  <c r="G79" i="2"/>
  <c r="S99" i="1"/>
  <c r="G78" i="2"/>
  <c r="P97" i="1"/>
  <c r="P99" i="1"/>
  <c r="M100" i="1"/>
  <c r="M98" i="1"/>
  <c r="E79" i="2"/>
  <c r="C151" i="2"/>
  <c r="C148" i="2"/>
  <c r="G99" i="1"/>
  <c r="E13" i="6"/>
  <c r="F13" i="6"/>
  <c r="AE100" i="1"/>
  <c r="AE113" i="1"/>
  <c r="K78" i="2"/>
  <c r="AE114" i="1"/>
  <c r="C44" i="2"/>
  <c r="Y111" i="1"/>
  <c r="Y99" i="1"/>
  <c r="I77" i="2"/>
  <c r="Y100" i="1"/>
  <c r="Y113" i="1"/>
  <c r="P14" i="6"/>
  <c r="S123" i="1"/>
  <c r="S113" i="1"/>
  <c r="S100" i="1"/>
  <c r="S114" i="1"/>
  <c r="F148" i="2"/>
  <c r="K15" i="6"/>
  <c r="C2" i="2"/>
  <c r="C4" i="2" s="1"/>
  <c r="C7" i="2"/>
  <c r="C9" i="2" s="1"/>
  <c r="C59" i="2"/>
  <c r="I13" i="6"/>
  <c r="C22" i="2"/>
  <c r="C24" i="2" s="1"/>
  <c r="H13" i="6"/>
  <c r="J99" i="1"/>
  <c r="G15" i="6"/>
  <c r="D148" i="2"/>
  <c r="G114" i="1"/>
  <c r="G111" i="1"/>
  <c r="C79" i="2"/>
  <c r="C76" i="2"/>
  <c r="C54" i="2"/>
  <c r="D46" i="2"/>
  <c r="AI98" i="1"/>
  <c r="AE111" i="1"/>
  <c r="AE99" i="1"/>
  <c r="AI131" i="1"/>
  <c r="AE128" i="1"/>
  <c r="AE122" i="1"/>
  <c r="AE126" i="1"/>
  <c r="AI100" i="1"/>
  <c r="S13" i="6"/>
  <c r="AB114" i="1"/>
  <c r="Y125" i="1"/>
  <c r="Y126" i="1"/>
  <c r="Y124" i="1"/>
  <c r="Y122" i="1"/>
  <c r="Y120" i="1"/>
  <c r="Y121" i="1"/>
  <c r="Y127" i="1"/>
  <c r="Y131" i="1"/>
  <c r="Y87" i="1"/>
  <c r="Y130" i="1"/>
  <c r="Y129" i="1"/>
  <c r="Y123" i="1"/>
  <c r="Y128" i="1"/>
  <c r="Y98" i="1"/>
  <c r="Y112" i="1"/>
  <c r="V97" i="1"/>
  <c r="V113" i="1"/>
  <c r="M111" i="1"/>
  <c r="M114" i="1"/>
  <c r="J130" i="1"/>
  <c r="J128" i="1"/>
  <c r="J125" i="1"/>
  <c r="J122" i="1"/>
  <c r="J120" i="1"/>
  <c r="S14" i="6"/>
  <c r="U12" i="6"/>
  <c r="U15" i="6"/>
  <c r="G150" i="2"/>
  <c r="U13" i="6"/>
  <c r="O14" i="6"/>
  <c r="I15" i="6"/>
  <c r="I12" i="6"/>
  <c r="B149" i="2"/>
  <c r="C51" i="2" s="1"/>
  <c r="E150" i="2"/>
  <c r="C56" i="2" s="1"/>
  <c r="C14" i="6"/>
  <c r="H149" i="2"/>
  <c r="S15" i="6"/>
  <c r="K13" i="6"/>
  <c r="G148" i="2"/>
  <c r="Q12" i="6"/>
  <c r="F150" i="2"/>
  <c r="U14" i="6"/>
  <c r="G13" i="6"/>
  <c r="M15" i="6"/>
  <c r="G149" i="2"/>
  <c r="F11" i="4"/>
  <c r="B12" i="4" s="1"/>
  <c r="S12" i="6"/>
  <c r="I150" i="2"/>
  <c r="B151" i="2"/>
  <c r="B148" i="2"/>
  <c r="D150" i="2"/>
  <c r="C34" i="2"/>
  <c r="J14" i="6"/>
  <c r="E78" i="2"/>
  <c r="V12" i="6"/>
  <c r="AE97" i="1"/>
  <c r="P15" i="6"/>
  <c r="H79" i="2"/>
  <c r="B78" i="2"/>
  <c r="D14" i="6"/>
  <c r="D99" i="1"/>
  <c r="H14" i="6"/>
  <c r="J113" i="1"/>
  <c r="H77" i="2"/>
  <c r="V112" i="1"/>
  <c r="V98" i="1"/>
  <c r="N12" i="6"/>
  <c r="S97" i="1"/>
  <c r="R15" i="6"/>
  <c r="Y114" i="1"/>
  <c r="C77" i="2"/>
  <c r="C50" i="2" s="1"/>
  <c r="G100" i="1"/>
  <c r="G98" i="1"/>
  <c r="I149" i="2"/>
  <c r="E76" i="2"/>
  <c r="M97" i="1"/>
  <c r="J78" i="2"/>
  <c r="T14" i="6"/>
  <c r="T12" i="6"/>
  <c r="AB97" i="1"/>
  <c r="AB111" i="1"/>
  <c r="H12" i="6"/>
  <c r="D76" i="2"/>
  <c r="J97" i="1"/>
  <c r="D77" i="2"/>
  <c r="J112" i="1"/>
  <c r="J98" i="1"/>
  <c r="C78" i="2"/>
  <c r="G113" i="1"/>
  <c r="H15" i="6"/>
  <c r="J114" i="1"/>
  <c r="J77" i="2"/>
  <c r="AB100" i="1"/>
  <c r="C29" i="2"/>
  <c r="P120" i="1"/>
  <c r="P123" i="1"/>
  <c r="P130" i="1"/>
  <c r="P129" i="1"/>
  <c r="P122" i="1"/>
  <c r="P128" i="1"/>
  <c r="P87" i="1"/>
  <c r="P127" i="1"/>
  <c r="P125" i="1"/>
  <c r="P126" i="1"/>
  <c r="P121" i="1"/>
  <c r="P124" i="1"/>
  <c r="P131" i="1"/>
  <c r="G120" i="1"/>
  <c r="G121" i="1"/>
  <c r="G123" i="1"/>
  <c r="G125" i="1"/>
  <c r="G129" i="1"/>
  <c r="G131" i="1"/>
  <c r="G87" i="1"/>
  <c r="G128" i="1"/>
  <c r="G127" i="1"/>
  <c r="G122" i="1"/>
  <c r="G124" i="1"/>
  <c r="G126" i="1"/>
  <c r="G130" i="1"/>
  <c r="AB129" i="1"/>
  <c r="AB125" i="1"/>
  <c r="AB123" i="1"/>
  <c r="AB127" i="1"/>
  <c r="AB130" i="1"/>
  <c r="AB131" i="1"/>
  <c r="AB87" i="1"/>
  <c r="AB122" i="1"/>
  <c r="AB121" i="1"/>
  <c r="AB126" i="1"/>
  <c r="AB120" i="1"/>
  <c r="AB124" i="1"/>
  <c r="AB128" i="1"/>
  <c r="V131" i="1"/>
  <c r="V124" i="1"/>
  <c r="V126" i="1"/>
  <c r="V130" i="1"/>
  <c r="V122" i="1"/>
  <c r="V121" i="1"/>
  <c r="V128" i="1"/>
  <c r="V127" i="1"/>
  <c r="V87" i="1"/>
  <c r="V125" i="1"/>
  <c r="V120" i="1"/>
  <c r="V123" i="1"/>
  <c r="V129" i="1"/>
  <c r="M113" i="1"/>
  <c r="J111" i="1"/>
  <c r="Y97" i="1"/>
  <c r="AB113" i="1"/>
  <c r="K79" i="2"/>
  <c r="J79" i="2"/>
  <c r="D79" i="2"/>
  <c r="F79" i="2"/>
  <c r="J76" i="2"/>
  <c r="M131" i="1"/>
  <c r="M121" i="1"/>
  <c r="M123" i="1"/>
  <c r="M125" i="1"/>
  <c r="M127" i="1"/>
  <c r="M129" i="1"/>
  <c r="M87" i="1"/>
  <c r="M120" i="1"/>
  <c r="M122" i="1"/>
  <c r="M124" i="1"/>
  <c r="M126" i="1"/>
  <c r="M128" i="1"/>
  <c r="M130" i="1"/>
  <c r="AI121" i="1"/>
  <c r="AI130" i="1"/>
  <c r="AI125" i="1"/>
  <c r="AI123" i="1"/>
  <c r="AI126" i="1"/>
  <c r="AI120" i="1"/>
  <c r="AI87" i="1"/>
  <c r="AI128" i="1"/>
  <c r="AI124" i="1"/>
  <c r="AI122" i="1"/>
  <c r="AI127" i="1"/>
  <c r="AI129" i="1"/>
  <c r="AE131" i="1"/>
  <c r="AE129" i="1"/>
  <c r="AE125" i="1"/>
  <c r="AE123" i="1"/>
  <c r="AE121" i="1"/>
  <c r="AE87" i="1"/>
  <c r="H148" i="2"/>
  <c r="X13" i="6"/>
  <c r="X14" i="6"/>
  <c r="D126" i="1"/>
  <c r="D131" i="1"/>
  <c r="D123" i="1"/>
  <c r="D124" i="1"/>
  <c r="D128" i="1"/>
  <c r="D130" i="1"/>
  <c r="D127" i="1"/>
  <c r="D125" i="1"/>
  <c r="D87" i="1"/>
  <c r="D129" i="1"/>
  <c r="D121" i="1"/>
  <c r="D120" i="1"/>
  <c r="D122" i="1"/>
  <c r="D100" i="1"/>
  <c r="D13" i="6"/>
  <c r="D98" i="1"/>
  <c r="G9" i="4"/>
  <c r="G10" i="4"/>
  <c r="E57" i="1"/>
  <c r="B94" i="2" s="1"/>
  <c r="D56" i="2" s="1"/>
  <c r="E52" i="1"/>
  <c r="B93" i="2" s="1"/>
  <c r="D51" i="2" s="1"/>
  <c r="D112" i="1"/>
  <c r="F9" i="4"/>
  <c r="E42" i="2"/>
  <c r="E52" i="2"/>
  <c r="E62" i="1"/>
  <c r="B95" i="2" s="1"/>
  <c r="D61" i="2" s="1"/>
  <c r="C49" i="2"/>
  <c r="D111" i="1"/>
  <c r="B76" i="2"/>
  <c r="D97" i="1"/>
  <c r="E57" i="2"/>
  <c r="X15" i="6"/>
  <c r="G12" i="4"/>
  <c r="D114" i="1"/>
  <c r="B79" i="2"/>
  <c r="C60" i="2" s="1"/>
  <c r="D15" i="6"/>
  <c r="C12" i="6"/>
  <c r="C39" i="2"/>
  <c r="K131" i="1" l="1"/>
  <c r="K130" i="1"/>
  <c r="T125" i="1"/>
  <c r="S31" i="1" s="1"/>
  <c r="G73" i="2" s="1"/>
  <c r="B11" i="4"/>
  <c r="B13" i="4"/>
  <c r="T127" i="1"/>
  <c r="S41" i="1" s="1"/>
  <c r="S96" i="1" s="1"/>
  <c r="T121" i="1"/>
  <c r="S11" i="1" s="1"/>
  <c r="N5" i="6" s="1"/>
  <c r="K124" i="1"/>
  <c r="J26" i="1" s="1"/>
  <c r="D72" i="2" s="1"/>
  <c r="K121" i="1"/>
  <c r="J11" i="1" s="1"/>
  <c r="J90" i="1" s="1"/>
  <c r="K128" i="1"/>
  <c r="K126" i="1"/>
  <c r="J36" i="1" s="1"/>
  <c r="J95" i="1" s="1"/>
  <c r="C46" i="2"/>
  <c r="C61" i="2"/>
  <c r="T128" i="1"/>
  <c r="T120" i="1"/>
  <c r="S6" i="1" s="1"/>
  <c r="N4" i="6" s="1"/>
  <c r="T126" i="1"/>
  <c r="S36" i="1" s="1"/>
  <c r="S95" i="1" s="1"/>
  <c r="T123" i="1"/>
  <c r="S21" i="1" s="1"/>
  <c r="N7" i="6" s="1"/>
  <c r="K120" i="1"/>
  <c r="J6" i="1" s="1"/>
  <c r="D68" i="2" s="1"/>
  <c r="Z121" i="1"/>
  <c r="Y11" i="1" s="1"/>
  <c r="I69" i="2" s="1"/>
  <c r="T129" i="1"/>
  <c r="T130" i="1"/>
  <c r="T122" i="1"/>
  <c r="S16" i="1" s="1"/>
  <c r="S105" i="1" s="1"/>
  <c r="T124" i="1"/>
  <c r="S26" i="1" s="1"/>
  <c r="S107" i="1" s="1"/>
  <c r="T131" i="1"/>
  <c r="Z127" i="1"/>
  <c r="Y41" i="1" s="1"/>
  <c r="I75" i="2" s="1"/>
  <c r="Z129" i="1"/>
  <c r="Z123" i="1"/>
  <c r="Y21" i="1" s="1"/>
  <c r="I71" i="2" s="1"/>
  <c r="Z130" i="1"/>
  <c r="Z120" i="1"/>
  <c r="Y6" i="1" s="1"/>
  <c r="S110" i="1"/>
  <c r="N128" i="1"/>
  <c r="C45" i="2"/>
  <c r="C55" i="2"/>
  <c r="D74" i="2"/>
  <c r="H130" i="1"/>
  <c r="C12" i="4"/>
  <c r="E129" i="1"/>
  <c r="E130" i="1"/>
  <c r="E127" i="1"/>
  <c r="D41" i="1" s="1"/>
  <c r="E124" i="1"/>
  <c r="D26" i="1" s="1"/>
  <c r="E131" i="1"/>
  <c r="E125" i="1"/>
  <c r="D31" i="1" s="1"/>
  <c r="E123" i="1"/>
  <c r="D21" i="1" s="1"/>
  <c r="E126" i="1"/>
  <c r="D36" i="1" s="1"/>
  <c r="AJ129" i="1"/>
  <c r="Z125" i="1"/>
  <c r="Y31" i="1" s="1"/>
  <c r="Z122" i="1"/>
  <c r="Y16" i="1" s="1"/>
  <c r="Z126" i="1"/>
  <c r="Y36" i="1" s="1"/>
  <c r="Z131" i="1"/>
  <c r="Z128" i="1"/>
  <c r="Z124" i="1"/>
  <c r="Y26" i="1" s="1"/>
  <c r="K123" i="1"/>
  <c r="J21" i="1" s="1"/>
  <c r="K129" i="1"/>
  <c r="K125" i="1"/>
  <c r="J31" i="1" s="1"/>
  <c r="K122" i="1"/>
  <c r="J16" i="1" s="1"/>
  <c r="K127" i="1"/>
  <c r="J41" i="1" s="1"/>
  <c r="E128" i="1"/>
  <c r="E120" i="1"/>
  <c r="D6" i="1" s="1"/>
  <c r="B68" i="2" s="1"/>
  <c r="E122" i="1"/>
  <c r="D16" i="1" s="1"/>
  <c r="B70" i="2" s="1"/>
  <c r="W123" i="1"/>
  <c r="V21" i="1" s="1"/>
  <c r="AC128" i="1"/>
  <c r="H126" i="1"/>
  <c r="G36" i="1" s="1"/>
  <c r="Q131" i="1"/>
  <c r="AF120" i="1"/>
  <c r="AE6" i="1" s="1"/>
  <c r="AF126" i="1"/>
  <c r="AE36" i="1" s="1"/>
  <c r="AF124" i="1"/>
  <c r="AE26" i="1" s="1"/>
  <c r="AF122" i="1"/>
  <c r="AE16" i="1" s="1"/>
  <c r="AF128" i="1"/>
  <c r="AF130" i="1"/>
  <c r="AF123" i="1"/>
  <c r="AE21" i="1" s="1"/>
  <c r="AF129" i="1"/>
  <c r="AJ122" i="1"/>
  <c r="AJ128" i="1"/>
  <c r="AJ120" i="1"/>
  <c r="AJ123" i="1"/>
  <c r="AJ130" i="1"/>
  <c r="N124" i="1"/>
  <c r="M26" i="1" s="1"/>
  <c r="N120" i="1"/>
  <c r="M6" i="1" s="1"/>
  <c r="N129" i="1"/>
  <c r="N125" i="1"/>
  <c r="M31" i="1" s="1"/>
  <c r="N121" i="1"/>
  <c r="M11" i="1" s="1"/>
  <c r="W125" i="1"/>
  <c r="V31" i="1" s="1"/>
  <c r="W127" i="1"/>
  <c r="V41" i="1" s="1"/>
  <c r="W121" i="1"/>
  <c r="V11" i="1" s="1"/>
  <c r="W130" i="1"/>
  <c r="W124" i="1"/>
  <c r="V26" i="1" s="1"/>
  <c r="AC120" i="1"/>
  <c r="AB6" i="1" s="1"/>
  <c r="AC121" i="1"/>
  <c r="AB11" i="1" s="1"/>
  <c r="AC130" i="1"/>
  <c r="AC123" i="1"/>
  <c r="AB21" i="1" s="1"/>
  <c r="AC129" i="1"/>
  <c r="H122" i="1"/>
  <c r="G16" i="1" s="1"/>
  <c r="H128" i="1"/>
  <c r="H131" i="1"/>
  <c r="H125" i="1"/>
  <c r="G31" i="1" s="1"/>
  <c r="H121" i="1"/>
  <c r="G11" i="1" s="1"/>
  <c r="Q121" i="1"/>
  <c r="P11" i="1" s="1"/>
  <c r="Q125" i="1"/>
  <c r="P31" i="1" s="1"/>
  <c r="Q122" i="1"/>
  <c r="P16" i="1" s="1"/>
  <c r="Q130" i="1"/>
  <c r="Q120" i="1"/>
  <c r="P6" i="1" s="1"/>
  <c r="E121" i="1"/>
  <c r="D11" i="1" s="1"/>
  <c r="D5" i="6" s="1"/>
  <c r="AF121" i="1"/>
  <c r="AE11" i="1" s="1"/>
  <c r="AF125" i="1"/>
  <c r="AE31" i="1" s="1"/>
  <c r="AF131" i="1"/>
  <c r="AJ127" i="1"/>
  <c r="AI41" i="1" s="1"/>
  <c r="AJ124" i="1"/>
  <c r="AI26" i="1" s="1"/>
  <c r="AJ131" i="1"/>
  <c r="AJ126" i="1"/>
  <c r="AJ125" i="1"/>
  <c r="AJ121" i="1"/>
  <c r="N130" i="1"/>
  <c r="N126" i="1"/>
  <c r="M36" i="1" s="1"/>
  <c r="N122" i="1"/>
  <c r="M16" i="1" s="1"/>
  <c r="N127" i="1"/>
  <c r="M41" i="1" s="1"/>
  <c r="N123" i="1"/>
  <c r="M21" i="1" s="1"/>
  <c r="N131" i="1"/>
  <c r="W129" i="1"/>
  <c r="W120" i="1"/>
  <c r="V6" i="1" s="1"/>
  <c r="W128" i="1"/>
  <c r="W122" i="1"/>
  <c r="V16" i="1" s="1"/>
  <c r="W126" i="1"/>
  <c r="V36" i="1" s="1"/>
  <c r="W131" i="1"/>
  <c r="AC124" i="1"/>
  <c r="AB26" i="1" s="1"/>
  <c r="AC126" i="1"/>
  <c r="AB36" i="1" s="1"/>
  <c r="AC122" i="1"/>
  <c r="AB16" i="1" s="1"/>
  <c r="AC131" i="1"/>
  <c r="AC127" i="1"/>
  <c r="AB41" i="1" s="1"/>
  <c r="AC125" i="1"/>
  <c r="AB31" i="1" s="1"/>
  <c r="H124" i="1"/>
  <c r="G26" i="1" s="1"/>
  <c r="H127" i="1"/>
  <c r="G41" i="1" s="1"/>
  <c r="H129" i="1"/>
  <c r="H123" i="1"/>
  <c r="G21" i="1" s="1"/>
  <c r="H120" i="1"/>
  <c r="G6" i="1" s="1"/>
  <c r="Q124" i="1"/>
  <c r="P26" i="1" s="1"/>
  <c r="Q126" i="1"/>
  <c r="P36" i="1" s="1"/>
  <c r="Q127" i="1"/>
  <c r="P41" i="1" s="1"/>
  <c r="Q128" i="1"/>
  <c r="Q129" i="1"/>
  <c r="Q123" i="1"/>
  <c r="P21" i="1" s="1"/>
  <c r="AF127" i="1"/>
  <c r="AE41" i="1" s="1"/>
  <c r="C10" i="4"/>
  <c r="B10" i="4"/>
  <c r="G69" i="2" l="1"/>
  <c r="R5" i="6"/>
  <c r="N9" i="6"/>
  <c r="S108" i="1"/>
  <c r="S94" i="1"/>
  <c r="J107" i="1"/>
  <c r="J109" i="1"/>
  <c r="H10" i="6"/>
  <c r="J93" i="1"/>
  <c r="D69" i="2"/>
  <c r="H8" i="6"/>
  <c r="H5" i="6"/>
  <c r="J89" i="1"/>
  <c r="N11" i="6"/>
  <c r="G75" i="2"/>
  <c r="J104" i="1"/>
  <c r="D4" i="6"/>
  <c r="G70" i="2"/>
  <c r="D90" i="1"/>
  <c r="AI96" i="1"/>
  <c r="AI110" i="1"/>
  <c r="AI107" i="1"/>
  <c r="AI93" i="1"/>
  <c r="R11" i="6"/>
  <c r="Y110" i="1"/>
  <c r="Y104" i="1"/>
  <c r="N10" i="6"/>
  <c r="S104" i="1"/>
  <c r="G74" i="2"/>
  <c r="S89" i="1"/>
  <c r="S90" i="1"/>
  <c r="S92" i="1"/>
  <c r="S106" i="1"/>
  <c r="H4" i="6"/>
  <c r="S109" i="1"/>
  <c r="S103" i="1"/>
  <c r="G68" i="2"/>
  <c r="Y92" i="1"/>
  <c r="Y96" i="1"/>
  <c r="Y90" i="1"/>
  <c r="G71" i="2"/>
  <c r="J103" i="1"/>
  <c r="N6" i="6"/>
  <c r="S91" i="1"/>
  <c r="G72" i="2"/>
  <c r="S93" i="1"/>
  <c r="N8" i="6"/>
  <c r="AE89" i="1"/>
  <c r="K68" i="2"/>
  <c r="V4" i="6"/>
  <c r="AE103" i="1"/>
  <c r="V11" i="6"/>
  <c r="AE96" i="1"/>
  <c r="K75" i="2"/>
  <c r="AE110" i="1"/>
  <c r="AE94" i="1"/>
  <c r="V9" i="6"/>
  <c r="AE108" i="1"/>
  <c r="K73" i="2"/>
  <c r="K70" i="2"/>
  <c r="V6" i="6"/>
  <c r="AE105" i="1"/>
  <c r="AE91" i="1"/>
  <c r="K72" i="2"/>
  <c r="AE107" i="1"/>
  <c r="AE93" i="1"/>
  <c r="V8" i="6"/>
  <c r="K71" i="2"/>
  <c r="AE106" i="1"/>
  <c r="V7" i="6"/>
  <c r="AE92" i="1"/>
  <c r="AE95" i="1"/>
  <c r="AE109" i="1"/>
  <c r="V10" i="6"/>
  <c r="K74" i="2"/>
  <c r="V5" i="6"/>
  <c r="AE104" i="1"/>
  <c r="K69" i="2"/>
  <c r="AE90" i="1"/>
  <c r="J69" i="2"/>
  <c r="AB104" i="1"/>
  <c r="T5" i="6"/>
  <c r="AB90" i="1"/>
  <c r="J75" i="2"/>
  <c r="AB110" i="1"/>
  <c r="T11" i="6"/>
  <c r="AB96" i="1"/>
  <c r="T8" i="6"/>
  <c r="AB107" i="1"/>
  <c r="J72" i="2"/>
  <c r="AB93" i="1"/>
  <c r="T4" i="6"/>
  <c r="AB103" i="1"/>
  <c r="J68" i="2"/>
  <c r="AB89" i="1"/>
  <c r="AB105" i="1"/>
  <c r="T6" i="6"/>
  <c r="J70" i="2"/>
  <c r="AB91" i="1"/>
  <c r="T9" i="6"/>
  <c r="AB108" i="1"/>
  <c r="J73" i="2"/>
  <c r="AB94" i="1"/>
  <c r="J71" i="2"/>
  <c r="T7" i="6"/>
  <c r="AB92" i="1"/>
  <c r="AB106" i="1"/>
  <c r="AB109" i="1"/>
  <c r="J74" i="2"/>
  <c r="T10" i="6"/>
  <c r="AB95" i="1"/>
  <c r="I68" i="2"/>
  <c r="R4" i="6"/>
  <c r="Y103" i="1"/>
  <c r="Y89" i="1"/>
  <c r="Y106" i="1"/>
  <c r="R7" i="6"/>
  <c r="R8" i="6"/>
  <c r="I72" i="2"/>
  <c r="Y107" i="1"/>
  <c r="Y93" i="1"/>
  <c r="R9" i="6"/>
  <c r="Y108" i="1"/>
  <c r="I73" i="2"/>
  <c r="Y94" i="1"/>
  <c r="R6" i="6"/>
  <c r="Y91" i="1"/>
  <c r="I70" i="2"/>
  <c r="Y105" i="1"/>
  <c r="R10" i="6"/>
  <c r="Y95" i="1"/>
  <c r="I74" i="2"/>
  <c r="Y109" i="1"/>
  <c r="H71" i="2"/>
  <c r="V92" i="1"/>
  <c r="V106" i="1"/>
  <c r="P7" i="6"/>
  <c r="P11" i="6"/>
  <c r="V96" i="1"/>
  <c r="H75" i="2"/>
  <c r="V110" i="1"/>
  <c r="H69" i="2"/>
  <c r="V90" i="1"/>
  <c r="V104" i="1"/>
  <c r="P5" i="6"/>
  <c r="H68" i="2"/>
  <c r="P4" i="6"/>
  <c r="V103" i="1"/>
  <c r="V89" i="1"/>
  <c r="P8" i="6"/>
  <c r="V93" i="1"/>
  <c r="H72" i="2"/>
  <c r="V107" i="1"/>
  <c r="H74" i="2"/>
  <c r="V95" i="1"/>
  <c r="P10" i="6"/>
  <c r="V109" i="1"/>
  <c r="P6" i="6"/>
  <c r="H70" i="2"/>
  <c r="V91" i="1"/>
  <c r="V105" i="1"/>
  <c r="P9" i="6"/>
  <c r="V108" i="1"/>
  <c r="H73" i="2"/>
  <c r="V94" i="1"/>
  <c r="L4" i="6"/>
  <c r="P89" i="1"/>
  <c r="F68" i="2"/>
  <c r="P103" i="1"/>
  <c r="F75" i="2"/>
  <c r="P110" i="1"/>
  <c r="L11" i="6"/>
  <c r="P96" i="1"/>
  <c r="F69" i="2"/>
  <c r="P90" i="1"/>
  <c r="L5" i="6"/>
  <c r="P104" i="1"/>
  <c r="L7" i="6"/>
  <c r="P92" i="1"/>
  <c r="F71" i="2"/>
  <c r="P106" i="1"/>
  <c r="L10" i="6"/>
  <c r="F74" i="2"/>
  <c r="P95" i="1"/>
  <c r="P109" i="1"/>
  <c r="F70" i="2"/>
  <c r="P91" i="1"/>
  <c r="L6" i="6"/>
  <c r="P105" i="1"/>
  <c r="P93" i="1"/>
  <c r="L8" i="6"/>
  <c r="P107" i="1"/>
  <c r="F72" i="2"/>
  <c r="L9" i="6"/>
  <c r="P108" i="1"/>
  <c r="P94" i="1"/>
  <c r="F73" i="2"/>
  <c r="M89" i="1"/>
  <c r="M103" i="1"/>
  <c r="J4" i="6"/>
  <c r="E68" i="2"/>
  <c r="J10" i="6"/>
  <c r="M109" i="1"/>
  <c r="M95" i="1"/>
  <c r="E74" i="2"/>
  <c r="M90" i="1"/>
  <c r="M104" i="1"/>
  <c r="J5" i="6"/>
  <c r="E69" i="2"/>
  <c r="E75" i="2"/>
  <c r="J11" i="6"/>
  <c r="M96" i="1"/>
  <c r="M110" i="1"/>
  <c r="J7" i="6"/>
  <c r="M92" i="1"/>
  <c r="E71" i="2"/>
  <c r="M106" i="1"/>
  <c r="E73" i="2"/>
  <c r="J9" i="6"/>
  <c r="M108" i="1"/>
  <c r="M94" i="1"/>
  <c r="M91" i="1"/>
  <c r="E70" i="2"/>
  <c r="J6" i="6"/>
  <c r="M105" i="1"/>
  <c r="E72" i="2"/>
  <c r="M93" i="1"/>
  <c r="J8" i="6"/>
  <c r="M107" i="1"/>
  <c r="H11" i="6"/>
  <c r="D75" i="2"/>
  <c r="J110" i="1"/>
  <c r="J96" i="1"/>
  <c r="H6" i="6"/>
  <c r="J105" i="1"/>
  <c r="D70" i="2"/>
  <c r="J91" i="1"/>
  <c r="J94" i="1"/>
  <c r="H9" i="6"/>
  <c r="D73" i="2"/>
  <c r="J108" i="1"/>
  <c r="H7" i="6"/>
  <c r="J92" i="1"/>
  <c r="D71" i="2"/>
  <c r="J106" i="1"/>
  <c r="F5" i="6"/>
  <c r="G104" i="1"/>
  <c r="C69" i="2"/>
  <c r="G90" i="1"/>
  <c r="F11" i="6"/>
  <c r="C75" i="2"/>
  <c r="G96" i="1"/>
  <c r="G110" i="1"/>
  <c r="C70" i="2"/>
  <c r="F6" i="6"/>
  <c r="G105" i="1"/>
  <c r="G91" i="1"/>
  <c r="F4" i="6"/>
  <c r="G103" i="1"/>
  <c r="C68" i="2"/>
  <c r="G89" i="1"/>
  <c r="F7" i="6"/>
  <c r="C71" i="2"/>
  <c r="G106" i="1"/>
  <c r="G92" i="1"/>
  <c r="F10" i="6"/>
  <c r="C74" i="2"/>
  <c r="G95" i="1"/>
  <c r="G109" i="1"/>
  <c r="F9" i="6"/>
  <c r="G108" i="1"/>
  <c r="C73" i="2"/>
  <c r="G94" i="1"/>
  <c r="F8" i="6"/>
  <c r="G93" i="1"/>
  <c r="G107" i="1"/>
  <c r="C72" i="2"/>
  <c r="D105" i="1"/>
  <c r="D8" i="6"/>
  <c r="D107" i="1"/>
  <c r="D93" i="1"/>
  <c r="B72" i="2"/>
  <c r="D94" i="1"/>
  <c r="D9" i="6"/>
  <c r="B73" i="2"/>
  <c r="D108" i="1"/>
  <c r="D110" i="1"/>
  <c r="B75" i="2"/>
  <c r="C40" i="2" s="1"/>
  <c r="D11" i="6"/>
  <c r="D96" i="1"/>
  <c r="B74" i="2"/>
  <c r="D95" i="1"/>
  <c r="D109" i="1"/>
  <c r="D10" i="6"/>
  <c r="D106" i="1"/>
  <c r="B71" i="2"/>
  <c r="C20" i="2" s="1"/>
  <c r="D7" i="6"/>
  <c r="D92" i="1"/>
  <c r="D89" i="1"/>
  <c r="D104" i="1"/>
  <c r="D6" i="6"/>
  <c r="B69" i="2"/>
  <c r="D91" i="1"/>
  <c r="D103" i="1"/>
  <c r="AJ99" i="1" l="1"/>
  <c r="AJ90" i="1"/>
  <c r="AJ93" i="1"/>
  <c r="AJ92" i="1"/>
  <c r="AJ91" i="1"/>
  <c r="AJ96" i="1"/>
  <c r="AJ100" i="1"/>
  <c r="AJ89" i="1"/>
  <c r="AJ95" i="1"/>
  <c r="AJ98" i="1"/>
  <c r="AJ94" i="1"/>
  <c r="AJ97" i="1"/>
  <c r="AJ104" i="1"/>
  <c r="AJ108" i="1"/>
  <c r="AJ110" i="1"/>
  <c r="AJ111" i="1"/>
  <c r="AJ103" i="1"/>
  <c r="AJ113" i="1"/>
  <c r="AJ105" i="1"/>
  <c r="AJ106" i="1"/>
  <c r="AJ114" i="1"/>
  <c r="AJ112" i="1"/>
  <c r="AJ109" i="1"/>
  <c r="AJ107" i="1"/>
  <c r="T110" i="1"/>
  <c r="S42" i="1" s="1"/>
  <c r="M11" i="6" s="1"/>
  <c r="T106" i="1"/>
  <c r="S22" i="1" s="1"/>
  <c r="G143" i="2" s="1"/>
  <c r="T112" i="1"/>
  <c r="T104" i="1"/>
  <c r="S12" i="1" s="1"/>
  <c r="G141" i="2" s="1"/>
  <c r="T114" i="1"/>
  <c r="T109" i="1"/>
  <c r="S37" i="1" s="1"/>
  <c r="G146" i="2" s="1"/>
  <c r="T108" i="1"/>
  <c r="S32" i="1" s="1"/>
  <c r="M9" i="6" s="1"/>
  <c r="C30" i="2"/>
  <c r="T111" i="1"/>
  <c r="T107" i="1"/>
  <c r="S27" i="1" s="1"/>
  <c r="G144" i="2" s="1"/>
  <c r="T113" i="1"/>
  <c r="T103" i="1"/>
  <c r="S7" i="1" s="1"/>
  <c r="G140" i="2" s="1"/>
  <c r="T105" i="1"/>
  <c r="S17" i="1" s="1"/>
  <c r="G142" i="2" s="1"/>
  <c r="C15" i="2"/>
  <c r="C35" i="2"/>
  <c r="C5" i="2"/>
  <c r="C25" i="2"/>
  <c r="E111" i="1"/>
  <c r="T89" i="1"/>
  <c r="E103" i="1"/>
  <c r="D7" i="1" s="1"/>
  <c r="C4" i="6" s="1"/>
  <c r="T91" i="1"/>
  <c r="T93" i="1"/>
  <c r="T92" i="1"/>
  <c r="T98" i="1"/>
  <c r="T97" i="1"/>
  <c r="T96" i="1"/>
  <c r="T90" i="1"/>
  <c r="T100" i="1"/>
  <c r="T99" i="1"/>
  <c r="T95" i="1"/>
  <c r="T94" i="1"/>
  <c r="C10" i="2"/>
  <c r="E89" i="1"/>
  <c r="AF96" i="1"/>
  <c r="AF93" i="1"/>
  <c r="AF94" i="1"/>
  <c r="AF95" i="1"/>
  <c r="AF92" i="1"/>
  <c r="AF98" i="1"/>
  <c r="AF90" i="1"/>
  <c r="AF99" i="1"/>
  <c r="AF97" i="1"/>
  <c r="AF89" i="1"/>
  <c r="AF100" i="1"/>
  <c r="AF91" i="1"/>
  <c r="AF105" i="1"/>
  <c r="AE17" i="1" s="1"/>
  <c r="AF107" i="1"/>
  <c r="AE27" i="1" s="1"/>
  <c r="AF110" i="1"/>
  <c r="AE42" i="1" s="1"/>
  <c r="AF112" i="1"/>
  <c r="AF111" i="1"/>
  <c r="AF114" i="1"/>
  <c r="AF109" i="1"/>
  <c r="AE37" i="1" s="1"/>
  <c r="AF103" i="1"/>
  <c r="AE7" i="1" s="1"/>
  <c r="AF106" i="1"/>
  <c r="AE22" i="1" s="1"/>
  <c r="AF113" i="1"/>
  <c r="AF104" i="1"/>
  <c r="AE12" i="1" s="1"/>
  <c r="AF108" i="1"/>
  <c r="AE32" i="1" s="1"/>
  <c r="AC99" i="1"/>
  <c r="AC93" i="1"/>
  <c r="AC94" i="1"/>
  <c r="AC96" i="1"/>
  <c r="AC89" i="1"/>
  <c r="AC95" i="1"/>
  <c r="AC91" i="1"/>
  <c r="AC100" i="1"/>
  <c r="AC98" i="1"/>
  <c r="AC97" i="1"/>
  <c r="AC90" i="1"/>
  <c r="AC92" i="1"/>
  <c r="AC104" i="1"/>
  <c r="AB12" i="1" s="1"/>
  <c r="AC108" i="1"/>
  <c r="AB32" i="1" s="1"/>
  <c r="AC109" i="1"/>
  <c r="AB37" i="1" s="1"/>
  <c r="AC114" i="1"/>
  <c r="AC106" i="1"/>
  <c r="AB22" i="1" s="1"/>
  <c r="AC113" i="1"/>
  <c r="AC111" i="1"/>
  <c r="AC112" i="1"/>
  <c r="AC103" i="1"/>
  <c r="AB7" i="1" s="1"/>
  <c r="AC107" i="1"/>
  <c r="AB27" i="1" s="1"/>
  <c r="AC110" i="1"/>
  <c r="AB42" i="1" s="1"/>
  <c r="AC105" i="1"/>
  <c r="AB17" i="1" s="1"/>
  <c r="Z105" i="1"/>
  <c r="Y17" i="1" s="1"/>
  <c r="Z111" i="1"/>
  <c r="Z106" i="1"/>
  <c r="Y22" i="1" s="1"/>
  <c r="Z114" i="1"/>
  <c r="Z113" i="1"/>
  <c r="Z104" i="1"/>
  <c r="Y12" i="1" s="1"/>
  <c r="Z109" i="1"/>
  <c r="Y37" i="1" s="1"/>
  <c r="Z107" i="1"/>
  <c r="Y27" i="1" s="1"/>
  <c r="Z112" i="1"/>
  <c r="Z110" i="1"/>
  <c r="Y42" i="1" s="1"/>
  <c r="Z103" i="1"/>
  <c r="Y7" i="1" s="1"/>
  <c r="Z108" i="1"/>
  <c r="Y32" i="1" s="1"/>
  <c r="Z97" i="1"/>
  <c r="Z93" i="1"/>
  <c r="Z91" i="1"/>
  <c r="Z100" i="1"/>
  <c r="Z90" i="1"/>
  <c r="Z99" i="1"/>
  <c r="Z96" i="1"/>
  <c r="Z92" i="1"/>
  <c r="Z95" i="1"/>
  <c r="Z89" i="1"/>
  <c r="Z98" i="1"/>
  <c r="Z94" i="1"/>
  <c r="W90" i="1"/>
  <c r="W97" i="1"/>
  <c r="W96" i="1"/>
  <c r="W100" i="1"/>
  <c r="W98" i="1"/>
  <c r="W94" i="1"/>
  <c r="W93" i="1"/>
  <c r="W92" i="1"/>
  <c r="W99" i="1"/>
  <c r="W89" i="1"/>
  <c r="W91" i="1"/>
  <c r="W95" i="1"/>
  <c r="W106" i="1"/>
  <c r="V22" i="1" s="1"/>
  <c r="W109" i="1"/>
  <c r="V37" i="1" s="1"/>
  <c r="W111" i="1"/>
  <c r="W103" i="1"/>
  <c r="V7" i="1" s="1"/>
  <c r="W107" i="1"/>
  <c r="V27" i="1" s="1"/>
  <c r="W110" i="1"/>
  <c r="V42" i="1" s="1"/>
  <c r="W108" i="1"/>
  <c r="V32" i="1" s="1"/>
  <c r="W114" i="1"/>
  <c r="W112" i="1"/>
  <c r="W113" i="1"/>
  <c r="W104" i="1"/>
  <c r="V12" i="1" s="1"/>
  <c r="W105" i="1"/>
  <c r="V17" i="1" s="1"/>
  <c r="Q108" i="1"/>
  <c r="P32" i="1" s="1"/>
  <c r="Q105" i="1"/>
  <c r="P17" i="1" s="1"/>
  <c r="Q114" i="1"/>
  <c r="Q111" i="1"/>
  <c r="Q103" i="1"/>
  <c r="P7" i="1" s="1"/>
  <c r="Q113" i="1"/>
  <c r="Q112" i="1"/>
  <c r="Q109" i="1"/>
  <c r="P37" i="1" s="1"/>
  <c r="Q106" i="1"/>
  <c r="P22" i="1" s="1"/>
  <c r="Q104" i="1"/>
  <c r="P12" i="1" s="1"/>
  <c r="Q110" i="1"/>
  <c r="P42" i="1" s="1"/>
  <c r="Q107" i="1"/>
  <c r="P27" i="1" s="1"/>
  <c r="Q90" i="1"/>
  <c r="Q92" i="1"/>
  <c r="Q91" i="1"/>
  <c r="Q97" i="1"/>
  <c r="Q96" i="1"/>
  <c r="Q95" i="1"/>
  <c r="Q100" i="1"/>
  <c r="Q98" i="1"/>
  <c r="Q93" i="1"/>
  <c r="Q94" i="1"/>
  <c r="Q99" i="1"/>
  <c r="Q89" i="1"/>
  <c r="N108" i="1"/>
  <c r="M32" i="1" s="1"/>
  <c r="N104" i="1"/>
  <c r="M12" i="1" s="1"/>
  <c r="N112" i="1"/>
  <c r="N107" i="1"/>
  <c r="M27" i="1" s="1"/>
  <c r="N114" i="1"/>
  <c r="N109" i="1"/>
  <c r="M37" i="1" s="1"/>
  <c r="N110" i="1"/>
  <c r="M42" i="1" s="1"/>
  <c r="N111" i="1"/>
  <c r="N103" i="1"/>
  <c r="M7" i="1" s="1"/>
  <c r="N105" i="1"/>
  <c r="M17" i="1" s="1"/>
  <c r="N106" i="1"/>
  <c r="M22" i="1" s="1"/>
  <c r="N113" i="1"/>
  <c r="N94" i="1"/>
  <c r="N98" i="1"/>
  <c r="N91" i="1"/>
  <c r="N90" i="1"/>
  <c r="N93" i="1"/>
  <c r="N100" i="1"/>
  <c r="N95" i="1"/>
  <c r="N92" i="1"/>
  <c r="N89" i="1"/>
  <c r="N99" i="1"/>
  <c r="N96" i="1"/>
  <c r="N97" i="1"/>
  <c r="K114" i="1"/>
  <c r="K108" i="1"/>
  <c r="J32" i="1" s="1"/>
  <c r="K103" i="1"/>
  <c r="J7" i="1" s="1"/>
  <c r="K110" i="1"/>
  <c r="J42" i="1" s="1"/>
  <c r="K106" i="1"/>
  <c r="J22" i="1" s="1"/>
  <c r="K107" i="1"/>
  <c r="J27" i="1" s="1"/>
  <c r="K111" i="1"/>
  <c r="K104" i="1"/>
  <c r="J12" i="1" s="1"/>
  <c r="K105" i="1"/>
  <c r="J17" i="1" s="1"/>
  <c r="K112" i="1"/>
  <c r="K109" i="1"/>
  <c r="J37" i="1" s="1"/>
  <c r="K113" i="1"/>
  <c r="K94" i="1"/>
  <c r="K100" i="1"/>
  <c r="K92" i="1"/>
  <c r="K90" i="1"/>
  <c r="K96" i="1"/>
  <c r="K97" i="1"/>
  <c r="K99" i="1"/>
  <c r="K89" i="1"/>
  <c r="K91" i="1"/>
  <c r="K93" i="1"/>
  <c r="K95" i="1"/>
  <c r="K98" i="1"/>
  <c r="H97" i="1"/>
  <c r="H92" i="1"/>
  <c r="H90" i="1"/>
  <c r="H96" i="1"/>
  <c r="H89" i="1"/>
  <c r="H93" i="1"/>
  <c r="H98" i="1"/>
  <c r="H91" i="1"/>
  <c r="H94" i="1"/>
  <c r="H95" i="1"/>
  <c r="H99" i="1"/>
  <c r="H100" i="1"/>
  <c r="H113" i="1"/>
  <c r="H107" i="1"/>
  <c r="G27" i="1" s="1"/>
  <c r="H112" i="1"/>
  <c r="H105" i="1"/>
  <c r="G17" i="1" s="1"/>
  <c r="H110" i="1"/>
  <c r="G42" i="1" s="1"/>
  <c r="H114" i="1"/>
  <c r="H108" i="1"/>
  <c r="G32" i="1" s="1"/>
  <c r="H104" i="1"/>
  <c r="G12" i="1" s="1"/>
  <c r="H103" i="1"/>
  <c r="G7" i="1" s="1"/>
  <c r="H111" i="1"/>
  <c r="H106" i="1"/>
  <c r="G22" i="1" s="1"/>
  <c r="H109" i="1"/>
  <c r="G37" i="1" s="1"/>
  <c r="E92" i="1"/>
  <c r="E109" i="1"/>
  <c r="D37" i="1" s="1"/>
  <c r="C10" i="6" s="1"/>
  <c r="E106" i="1"/>
  <c r="D22" i="1" s="1"/>
  <c r="B143" i="2" s="1"/>
  <c r="E97" i="1"/>
  <c r="E99" i="1"/>
  <c r="E112" i="1"/>
  <c r="E110" i="1"/>
  <c r="D42" i="1" s="1"/>
  <c r="C11" i="6" s="1"/>
  <c r="E105" i="1"/>
  <c r="D17" i="1" s="1"/>
  <c r="B142" i="2" s="1"/>
  <c r="E114" i="1"/>
  <c r="E93" i="1"/>
  <c r="E104" i="1"/>
  <c r="D12" i="1" s="1"/>
  <c r="B141" i="2" s="1"/>
  <c r="E107" i="1"/>
  <c r="D27" i="1" s="1"/>
  <c r="E113" i="1"/>
  <c r="E108" i="1"/>
  <c r="D32" i="1" s="1"/>
  <c r="E90" i="1"/>
  <c r="E94" i="1"/>
  <c r="E91" i="1"/>
  <c r="E98" i="1"/>
  <c r="E100" i="1"/>
  <c r="E95" i="1"/>
  <c r="E96" i="1"/>
  <c r="M6" i="6" l="1"/>
  <c r="M8" i="6"/>
  <c r="M7" i="6"/>
  <c r="G147" i="2"/>
  <c r="G145" i="2"/>
  <c r="M4" i="6"/>
  <c r="M10" i="6"/>
  <c r="M5" i="6"/>
  <c r="B140" i="2"/>
  <c r="E7" i="1"/>
  <c r="H7" i="1" s="1"/>
  <c r="K7" i="1" s="1"/>
  <c r="N7" i="1" s="1"/>
  <c r="Q7" i="1" s="1"/>
  <c r="T7" i="1" s="1"/>
  <c r="E37" i="1"/>
  <c r="B90" i="2" s="1"/>
  <c r="C7" i="6"/>
  <c r="E42" i="1"/>
  <c r="B91" i="2" s="1"/>
  <c r="C5" i="6"/>
  <c r="E12" i="1"/>
  <c r="B85" i="2" s="1"/>
  <c r="AG3" i="1"/>
  <c r="F1" i="4" s="1"/>
  <c r="E22" i="1"/>
  <c r="B87" i="2" s="1"/>
  <c r="B147" i="2"/>
  <c r="B146" i="2"/>
  <c r="C6" i="6"/>
  <c r="AG18" i="1"/>
  <c r="F4" i="4" s="1"/>
  <c r="U4" i="6"/>
  <c r="K140" i="2"/>
  <c r="U11" i="6"/>
  <c r="K147" i="2"/>
  <c r="U9" i="6"/>
  <c r="K145" i="2"/>
  <c r="U6" i="6"/>
  <c r="K142" i="2"/>
  <c r="U8" i="6"/>
  <c r="K144" i="2"/>
  <c r="U7" i="6"/>
  <c r="K143" i="2"/>
  <c r="U10" i="6"/>
  <c r="K146" i="2"/>
  <c r="U5" i="6"/>
  <c r="K141" i="2"/>
  <c r="S5" i="6"/>
  <c r="J141" i="2"/>
  <c r="AG38" i="1"/>
  <c r="F8" i="4" s="1"/>
  <c r="S11" i="6"/>
  <c r="J147" i="2"/>
  <c r="S8" i="6"/>
  <c r="J144" i="2"/>
  <c r="S4" i="6"/>
  <c r="J140" i="2"/>
  <c r="S6" i="6"/>
  <c r="J142" i="2"/>
  <c r="S9" i="6"/>
  <c r="J145" i="2"/>
  <c r="S7" i="6"/>
  <c r="J143" i="2"/>
  <c r="S10" i="6"/>
  <c r="J146" i="2"/>
  <c r="Q4" i="6"/>
  <c r="I140" i="2"/>
  <c r="Q5" i="6"/>
  <c r="I141" i="2"/>
  <c r="AG8" i="1"/>
  <c r="F2" i="4" s="1"/>
  <c r="I144" i="2"/>
  <c r="Q8" i="6"/>
  <c r="Q11" i="6"/>
  <c r="I147" i="2"/>
  <c r="Q7" i="6"/>
  <c r="I143" i="2"/>
  <c r="I145" i="2"/>
  <c r="Q9" i="6"/>
  <c r="Q6" i="6"/>
  <c r="I142" i="2"/>
  <c r="Q10" i="6"/>
  <c r="I146" i="2"/>
  <c r="AG33" i="1"/>
  <c r="W10" i="6" s="1"/>
  <c r="O7" i="6"/>
  <c r="H143" i="2"/>
  <c r="O11" i="6"/>
  <c r="H147" i="2"/>
  <c r="O5" i="6"/>
  <c r="H141" i="2"/>
  <c r="O4" i="6"/>
  <c r="H140" i="2"/>
  <c r="O8" i="6"/>
  <c r="H144" i="2"/>
  <c r="O10" i="6"/>
  <c r="H146" i="2"/>
  <c r="O6" i="6"/>
  <c r="H142" i="2"/>
  <c r="O9" i="6"/>
  <c r="H145" i="2"/>
  <c r="K4" i="6"/>
  <c r="F140" i="2"/>
  <c r="K11" i="6"/>
  <c r="F147" i="2"/>
  <c r="K5" i="6"/>
  <c r="F141" i="2"/>
  <c r="K7" i="6"/>
  <c r="F143" i="2"/>
  <c r="K10" i="6"/>
  <c r="F146" i="2"/>
  <c r="K6" i="6"/>
  <c r="F142" i="2"/>
  <c r="K8" i="6"/>
  <c r="F144" i="2"/>
  <c r="K9" i="6"/>
  <c r="F145" i="2"/>
  <c r="I4" i="6"/>
  <c r="E140" i="2"/>
  <c r="I10" i="6"/>
  <c r="E146" i="2"/>
  <c r="I5" i="6"/>
  <c r="E141" i="2"/>
  <c r="I11" i="6"/>
  <c r="E147" i="2"/>
  <c r="I7" i="6"/>
  <c r="E143" i="2"/>
  <c r="I9" i="6"/>
  <c r="E145" i="2"/>
  <c r="I6" i="6"/>
  <c r="E142" i="2"/>
  <c r="I8" i="6"/>
  <c r="E144" i="2"/>
  <c r="G10" i="6"/>
  <c r="D146" i="2"/>
  <c r="G11" i="6"/>
  <c r="D147" i="2"/>
  <c r="G4" i="6"/>
  <c r="D140" i="2"/>
  <c r="G5" i="6"/>
  <c r="D141" i="2"/>
  <c r="G6" i="6"/>
  <c r="D142" i="2"/>
  <c r="G8" i="6"/>
  <c r="D144" i="2"/>
  <c r="G9" i="6"/>
  <c r="D145" i="2"/>
  <c r="G7" i="6"/>
  <c r="D143" i="2"/>
  <c r="E5" i="6"/>
  <c r="C141" i="2"/>
  <c r="E11" i="6"/>
  <c r="H42" i="1"/>
  <c r="K42" i="1" s="1"/>
  <c r="N42" i="1" s="1"/>
  <c r="Q42" i="1" s="1"/>
  <c r="T42" i="1" s="1"/>
  <c r="C147" i="2"/>
  <c r="E6" i="6"/>
  <c r="C142" i="2"/>
  <c r="AG13" i="1"/>
  <c r="W6" i="6" s="1"/>
  <c r="E4" i="6"/>
  <c r="C140" i="2"/>
  <c r="E7" i="6"/>
  <c r="H22" i="1"/>
  <c r="K22" i="1" s="1"/>
  <c r="N22" i="1" s="1"/>
  <c r="Q22" i="1" s="1"/>
  <c r="T22" i="1" s="1"/>
  <c r="C143" i="2"/>
  <c r="E10" i="6"/>
  <c r="C146" i="2"/>
  <c r="E9" i="6"/>
  <c r="C145" i="2"/>
  <c r="E8" i="6"/>
  <c r="C144" i="2"/>
  <c r="E17" i="1"/>
  <c r="H17" i="1" s="1"/>
  <c r="K17" i="1" s="1"/>
  <c r="N17" i="1" s="1"/>
  <c r="Q17" i="1" s="1"/>
  <c r="T17" i="1" s="1"/>
  <c r="E27" i="1"/>
  <c r="H27" i="1" s="1"/>
  <c r="K27" i="1" s="1"/>
  <c r="N27" i="1" s="1"/>
  <c r="Q27" i="1" s="1"/>
  <c r="T27" i="1" s="1"/>
  <c r="AG23" i="1"/>
  <c r="C8" i="6"/>
  <c r="B144" i="2"/>
  <c r="E32" i="1"/>
  <c r="H32" i="1" s="1"/>
  <c r="K32" i="1" s="1"/>
  <c r="N32" i="1" s="1"/>
  <c r="Q32" i="1" s="1"/>
  <c r="T32" i="1" s="1"/>
  <c r="AG28" i="1"/>
  <c r="B145" i="2"/>
  <c r="C31" i="2" s="1"/>
  <c r="C9" i="6"/>
  <c r="H12" i="1" l="1"/>
  <c r="K12" i="1" s="1"/>
  <c r="N12" i="1" s="1"/>
  <c r="Q12" i="1" s="1"/>
  <c r="T12" i="1" s="1"/>
  <c r="H37" i="1"/>
  <c r="K37" i="1" s="1"/>
  <c r="N37" i="1" s="1"/>
  <c r="Q37" i="1" s="1"/>
  <c r="T37" i="1" s="1"/>
  <c r="U33" i="1" s="1"/>
  <c r="B84" i="2"/>
  <c r="F13" i="1"/>
  <c r="F8" i="1"/>
  <c r="C16" i="2"/>
  <c r="C21" i="2"/>
  <c r="C41" i="2"/>
  <c r="C11" i="2"/>
  <c r="C36" i="2"/>
  <c r="C6" i="2"/>
  <c r="W4" i="6"/>
  <c r="W7" i="6"/>
  <c r="C26" i="2"/>
  <c r="B86" i="2"/>
  <c r="W11" i="6"/>
  <c r="F38" i="1"/>
  <c r="F18" i="1"/>
  <c r="U13" i="1"/>
  <c r="G86" i="2"/>
  <c r="W17" i="1"/>
  <c r="Z17" i="1" s="1"/>
  <c r="AC17" i="1" s="1"/>
  <c r="AF17" i="1" s="1"/>
  <c r="K86" i="2" s="1"/>
  <c r="G89" i="2"/>
  <c r="W32" i="1"/>
  <c r="Z32" i="1" s="1"/>
  <c r="AC32" i="1" s="1"/>
  <c r="AF32" i="1" s="1"/>
  <c r="K89" i="2" s="1"/>
  <c r="U28" i="1"/>
  <c r="W27" i="1"/>
  <c r="Z27" i="1" s="1"/>
  <c r="AC27" i="1" s="1"/>
  <c r="AF27" i="1" s="1"/>
  <c r="K88" i="2" s="1"/>
  <c r="G88" i="2"/>
  <c r="U8" i="1"/>
  <c r="W22" i="1"/>
  <c r="Z22" i="1" s="1"/>
  <c r="AC22" i="1" s="1"/>
  <c r="AF22" i="1" s="1"/>
  <c r="K87" i="2" s="1"/>
  <c r="G87" i="2"/>
  <c r="W7" i="1"/>
  <c r="Z7" i="1" s="1"/>
  <c r="AC7" i="1" s="1"/>
  <c r="AF7" i="1" s="1"/>
  <c r="K84" i="2" s="1"/>
  <c r="G84" i="2"/>
  <c r="G91" i="2"/>
  <c r="W42" i="1"/>
  <c r="Z42" i="1" s="1"/>
  <c r="AC42" i="1" s="1"/>
  <c r="AF42" i="1" s="1"/>
  <c r="K91" i="2" s="1"/>
  <c r="U38" i="1"/>
  <c r="G85" i="2"/>
  <c r="W12" i="1"/>
  <c r="Z12" i="1" s="1"/>
  <c r="AC12" i="1" s="1"/>
  <c r="AF12" i="1" s="1"/>
  <c r="K85" i="2" s="1"/>
  <c r="W5" i="6"/>
  <c r="F7" i="4"/>
  <c r="AH13" i="1"/>
  <c r="G3" i="4" s="1"/>
  <c r="AH38" i="1"/>
  <c r="G8" i="4" s="1"/>
  <c r="F84" i="2"/>
  <c r="F91" i="2"/>
  <c r="R38" i="1"/>
  <c r="F85" i="2"/>
  <c r="F87" i="2"/>
  <c r="R18" i="1"/>
  <c r="F86" i="2"/>
  <c r="F88" i="2"/>
  <c r="R23" i="1"/>
  <c r="F89" i="2"/>
  <c r="E84" i="2"/>
  <c r="O3" i="1"/>
  <c r="E85" i="2"/>
  <c r="E91" i="2"/>
  <c r="O38" i="1"/>
  <c r="E87" i="2"/>
  <c r="E89" i="2"/>
  <c r="O28" i="1"/>
  <c r="E86" i="2"/>
  <c r="E88" i="2"/>
  <c r="O23" i="1"/>
  <c r="L33" i="1"/>
  <c r="D91" i="2"/>
  <c r="L38" i="1"/>
  <c r="D84" i="2"/>
  <c r="L3" i="1"/>
  <c r="D85" i="2"/>
  <c r="L8" i="1"/>
  <c r="D86" i="2"/>
  <c r="L13" i="1"/>
  <c r="D88" i="2"/>
  <c r="L23" i="1"/>
  <c r="D89" i="2"/>
  <c r="L28" i="1"/>
  <c r="D87" i="2"/>
  <c r="L18" i="1"/>
  <c r="C85" i="2"/>
  <c r="I8" i="1"/>
  <c r="AH8" i="1"/>
  <c r="X5" i="6" s="1"/>
  <c r="C91" i="2"/>
  <c r="I38" i="1"/>
  <c r="C86" i="2"/>
  <c r="F3" i="4"/>
  <c r="C84" i="2"/>
  <c r="I3" i="1"/>
  <c r="C87" i="2"/>
  <c r="I18" i="1"/>
  <c r="C90" i="2"/>
  <c r="I33" i="1"/>
  <c r="C89" i="2"/>
  <c r="I28" i="1"/>
  <c r="AH33" i="1"/>
  <c r="X10" i="6" s="1"/>
  <c r="C88" i="2"/>
  <c r="AH3" i="1"/>
  <c r="E2" i="2" s="1"/>
  <c r="AH18" i="1"/>
  <c r="E17" i="2" s="1"/>
  <c r="F33" i="1"/>
  <c r="F3" i="1"/>
  <c r="W8" i="6"/>
  <c r="AH23" i="1"/>
  <c r="F5" i="4"/>
  <c r="B88" i="2"/>
  <c r="F23" i="1"/>
  <c r="W9" i="6"/>
  <c r="AH28" i="1"/>
  <c r="F6" i="4"/>
  <c r="B89" i="2"/>
  <c r="F28" i="1"/>
  <c r="I23" i="1" l="1"/>
  <c r="I13" i="1"/>
  <c r="O13" i="1"/>
  <c r="O18" i="1"/>
  <c r="O8" i="1"/>
  <c r="R28" i="1"/>
  <c r="R13" i="1"/>
  <c r="R8" i="1"/>
  <c r="R3" i="1"/>
  <c r="U3" i="1"/>
  <c r="U18" i="1"/>
  <c r="U23" i="1"/>
  <c r="D90" i="2"/>
  <c r="E90" i="2"/>
  <c r="O33" i="1"/>
  <c r="W37" i="1"/>
  <c r="Z37" i="1" s="1"/>
  <c r="AC37" i="1" s="1"/>
  <c r="AF37" i="1" s="1"/>
  <c r="K90" i="2" s="1"/>
  <c r="H88" i="2"/>
  <c r="G90" i="2"/>
  <c r="F90" i="2"/>
  <c r="R33" i="1"/>
  <c r="D26" i="2"/>
  <c r="D16" i="2"/>
  <c r="D31" i="2"/>
  <c r="D21" i="2"/>
  <c r="D41" i="2"/>
  <c r="D11" i="2"/>
  <c r="D36" i="2"/>
  <c r="D6" i="2"/>
  <c r="H89" i="2"/>
  <c r="I89" i="2"/>
  <c r="I91" i="2"/>
  <c r="H87" i="2"/>
  <c r="I87" i="2"/>
  <c r="I88" i="2"/>
  <c r="H85" i="2"/>
  <c r="AD38" i="1"/>
  <c r="X6" i="6"/>
  <c r="H86" i="2"/>
  <c r="H84" i="2"/>
  <c r="H91" i="2"/>
  <c r="I86" i="2"/>
  <c r="I85" i="2"/>
  <c r="J87" i="2"/>
  <c r="AD28" i="1"/>
  <c r="J88" i="2"/>
  <c r="X38" i="1"/>
  <c r="AA13" i="1"/>
  <c r="AA38" i="1"/>
  <c r="I84" i="2"/>
  <c r="J89" i="2"/>
  <c r="J86" i="2"/>
  <c r="J84" i="2"/>
  <c r="J91" i="2"/>
  <c r="J85" i="2"/>
  <c r="E12" i="2"/>
  <c r="G2" i="4"/>
  <c r="G7" i="4"/>
  <c r="X11" i="6"/>
  <c r="E37" i="2"/>
  <c r="E7" i="2"/>
  <c r="E32" i="2"/>
  <c r="X4" i="6"/>
  <c r="G1" i="4"/>
  <c r="C3" i="4"/>
  <c r="B3" i="4" s="1"/>
  <c r="G4" i="4"/>
  <c r="X7" i="6"/>
  <c r="C9" i="4"/>
  <c r="B9" i="4" s="1"/>
  <c r="C2" i="4"/>
  <c r="B2" i="4" s="1"/>
  <c r="C4" i="4"/>
  <c r="B4" i="4" s="1"/>
  <c r="C5" i="4"/>
  <c r="B5" i="4" s="1"/>
  <c r="C8" i="4"/>
  <c r="B8" i="4" s="1"/>
  <c r="X8" i="6"/>
  <c r="E22" i="2"/>
  <c r="G5" i="4"/>
  <c r="C6" i="4"/>
  <c r="B6" i="4" s="1"/>
  <c r="E27" i="2"/>
  <c r="X9" i="6"/>
  <c r="G6" i="4"/>
  <c r="C7" i="4"/>
  <c r="B7" i="4" s="1"/>
  <c r="X28" i="1" l="1"/>
  <c r="AD13" i="1"/>
  <c r="AD3" i="1"/>
  <c r="AD23" i="1"/>
  <c r="AD8" i="1"/>
  <c r="AD18" i="1"/>
  <c r="AA8" i="1"/>
  <c r="AA18" i="1"/>
  <c r="AA3" i="1"/>
  <c r="AA28" i="1"/>
  <c r="AA23" i="1"/>
  <c r="X18" i="1"/>
  <c r="X13" i="1"/>
  <c r="X3" i="1"/>
  <c r="X8" i="1"/>
  <c r="X23" i="1"/>
  <c r="X33" i="1"/>
  <c r="J90" i="2"/>
  <c r="I90" i="2"/>
  <c r="AA33" i="1"/>
  <c r="H90" i="2"/>
  <c r="AD33" i="1"/>
</calcChain>
</file>

<file path=xl/sharedStrings.xml><?xml version="1.0" encoding="utf-8"?>
<sst xmlns="http://schemas.openxmlformats.org/spreadsheetml/2006/main" count="393" uniqueCount="76">
  <si>
    <t>Csapatok</t>
  </si>
  <si>
    <t>1.</t>
  </si>
  <si>
    <t>H.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</si>
  <si>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</si>
  <si>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</si>
  <si>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</si>
  <si>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</si>
  <si>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</si>
  <si>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</si>
  <si>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</si>
  <si>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</si>
  <si>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</si>
  <si>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Ö:</t>
  </si>
  <si>
    <t>Idő (p:mp:tmp):</t>
  </si>
  <si>
    <t>Hiba (p:mp:tmp):</t>
  </si>
  <si>
    <t>Össz.idő</t>
  </si>
  <si>
    <t>Helyezés</t>
  </si>
  <si>
    <t>Pont/Összp.</t>
  </si>
  <si>
    <t>idő/pont</t>
  </si>
  <si>
    <t>idő</t>
  </si>
  <si>
    <t>pont</t>
  </si>
  <si>
    <t>Versenyszám:</t>
  </si>
  <si>
    <t>időeredmények</t>
  </si>
  <si>
    <t>hibák</t>
  </si>
  <si>
    <t>helyezés</t>
  </si>
  <si>
    <t>pontozás:</t>
  </si>
  <si>
    <t>Iskola</t>
  </si>
  <si>
    <t>Pontszám</t>
  </si>
  <si>
    <t>Versenyszámok:</t>
  </si>
  <si>
    <t>Krumpliültetés</t>
  </si>
  <si>
    <t>Futás váltóbottal</t>
  </si>
  <si>
    <t>Társhordás karikával</t>
  </si>
  <si>
    <t>Négykézlábjárás</t>
  </si>
  <si>
    <t>Pókjárás - Rákjárás</t>
  </si>
  <si>
    <t>Talicskaváltó</t>
  </si>
  <si>
    <t>Akadálypálya</t>
  </si>
  <si>
    <t>Alagúton át</t>
  </si>
  <si>
    <t>Gátakadály</t>
  </si>
  <si>
    <t>Utazó labda</t>
  </si>
  <si>
    <t>Floorball-váltó</t>
  </si>
  <si>
    <t>Labdás ügyességi váltó</t>
  </si>
  <si>
    <t>Kötélhajtás</t>
  </si>
  <si>
    <t>Várfoglaló</t>
  </si>
  <si>
    <t>Hídakadály</t>
  </si>
  <si>
    <t>Labdahordás</t>
  </si>
  <si>
    <t>Páros adogatás</t>
  </si>
  <si>
    <t>Bújj és karikában fuss</t>
  </si>
  <si>
    <t>Karikarakó</t>
  </si>
  <si>
    <t>Kalapos váltó</t>
  </si>
  <si>
    <t>Rakd a botot - Szedd a botot</t>
  </si>
  <si>
    <t>Szlalomozz a labdával</t>
  </si>
  <si>
    <t>Szlalom kézilabda</t>
  </si>
  <si>
    <t>Ügyeskedj a labdával</t>
  </si>
  <si>
    <t>Karikán az akadályra</t>
  </si>
  <si>
    <t>Akadályon át</t>
  </si>
  <si>
    <t>Alagútakadály</t>
  </si>
  <si>
    <t>Kötélhúzás</t>
  </si>
  <si>
    <t>Bombázó</t>
  </si>
  <si>
    <t>csapatok száma</t>
  </si>
  <si>
    <t>11.</t>
  </si>
  <si>
    <t>12.</t>
  </si>
  <si>
    <t>helyezés (versenyszám)</t>
  </si>
  <si>
    <t>összpontok (versenyszámonként)</t>
  </si>
  <si>
    <t>pontszám</t>
  </si>
  <si>
    <t>Holtverseny</t>
  </si>
  <si>
    <t>Ssz.</t>
  </si>
  <si>
    <t>Összessített</t>
  </si>
  <si>
    <t>Csapat</t>
  </si>
  <si>
    <t>Helyszín:</t>
  </si>
  <si>
    <t>Dátum:</t>
  </si>
  <si>
    <t>Salgótarján</t>
  </si>
  <si>
    <t>Budapest</t>
  </si>
  <si>
    <t>Szakoly</t>
  </si>
  <si>
    <t>Fehérgyarmat</t>
  </si>
  <si>
    <t>Sátoraljaújhely</t>
  </si>
  <si>
    <t>Miskolc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</si>
</sst>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:ss.00"/>
    <numFmt numFmtId="165" formatCode="0.0"/>
    <numFmt numFmtId="166" formatCode="0.000000"/>
  </numFmts>
  <fonts count="32" x14ac:knownFonts="1">
    <font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indexed="10"/>
      <name val="Arial CE"/>
      <family val="2"/>
      <charset val="238"/>
    </font>
    <font>
      <b/>
      <sz val="8"/>
      <color indexed="30"/>
      <name val="Arial CE"/>
      <family val="2"/>
      <charset val="238"/>
    </font>
    <font>
      <b/>
      <sz val="8"/>
      <color indexed="57"/>
      <name val="Arial CE"/>
      <family val="2"/>
      <charset val="238"/>
    </font>
    <font>
      <b/>
      <sz val="8"/>
      <color indexed="30"/>
      <name val="Arial CE"/>
      <charset val="238"/>
    </font>
    <font>
      <sz val="8"/>
      <name val="Arial CE"/>
      <family val="2"/>
      <charset val="238"/>
    </font>
    <font>
      <sz val="8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name val="Arial CE"/>
      <charset val="238"/>
    </font>
    <font>
      <sz val="11"/>
      <name val="Calibri"/>
      <family val="2"/>
      <charset val="238"/>
      <scheme val="minor"/>
    </font>
    <font>
      <b/>
      <sz val="22"/>
      <color theme="1" tint="0.249977111117893"/>
      <name val="Calibri"/>
      <family val="2"/>
      <charset val="238"/>
      <scheme val="minor"/>
    </font>
    <font>
      <sz val="22"/>
      <color theme="1" tint="0.249977111117893"/>
      <name val="Calibri"/>
      <family val="2"/>
      <charset val="238"/>
      <scheme val="minor"/>
    </font>
    <font>
      <b/>
      <sz val="8"/>
      <color indexed="10"/>
      <name val="Arial CE"/>
      <charset val="238"/>
    </font>
    <font>
      <b/>
      <sz val="8"/>
      <color rgb="FFFF0000"/>
      <name val="Arial CE"/>
      <family val="2"/>
      <charset val="238"/>
    </font>
    <font>
      <sz val="22"/>
      <color theme="0"/>
      <name val="Calibri"/>
      <family val="2"/>
      <charset val="238"/>
      <scheme val="minor"/>
    </font>
    <font>
      <b/>
      <sz val="8"/>
      <color theme="4" tint="0.79998168889431442"/>
      <name val="Arial CE"/>
      <charset val="238"/>
    </font>
    <font>
      <b/>
      <sz val="8"/>
      <color indexed="8"/>
      <name val="Calibri"/>
      <family val="2"/>
      <charset val="238"/>
    </font>
    <font>
      <sz val="22"/>
      <name val="Calibri"/>
      <family val="2"/>
      <charset val="238"/>
      <scheme val="minor"/>
    </font>
    <font>
      <sz val="8"/>
      <color theme="4" tint="0.79998168889431442"/>
      <name val="Arial CE"/>
      <family val="2"/>
      <charset val="238"/>
    </font>
    <font>
      <sz val="11"/>
      <color rgb="FFFF0000"/>
      <name val="Gotham Book"/>
    </font>
    <font>
      <sz val="11"/>
      <name val="Gotham Book"/>
    </font>
    <font>
      <sz val="11"/>
      <color theme="0"/>
      <name val="Gotham Book"/>
    </font>
    <font>
      <sz val="11"/>
      <name val="Gotham Bold"/>
    </font>
    <font>
      <sz val="9"/>
      <name val="Gotham Bold"/>
    </font>
    <font>
      <b/>
      <sz val="12"/>
      <name val="Arial CE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D045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5E2FF"/>
        <bgColor indexed="64"/>
      </patternFill>
    </fill>
    <fill>
      <patternFill patternType="solid">
        <fgColor rgb="FFF3E31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47" fontId="3" fillId="0" borderId="5" xfId="0" applyNumberFormat="1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47" fontId="3" fillId="0" borderId="6" xfId="0" applyNumberFormat="1" applyFont="1" applyBorder="1" applyAlignment="1" applyProtection="1">
      <alignment horizontal="center"/>
      <protection hidden="1"/>
    </xf>
    <xf numFmtId="0" fontId="8" fillId="5" borderId="7" xfId="0" applyFont="1" applyFill="1" applyBorder="1" applyAlignment="1" applyProtection="1">
      <alignment horizontal="center"/>
      <protection hidden="1"/>
    </xf>
    <xf numFmtId="0" fontId="6" fillId="5" borderId="8" xfId="0" applyFont="1" applyFill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8" fillId="5" borderId="8" xfId="0" applyFont="1" applyFill="1" applyBorder="1" applyAlignment="1" applyProtection="1">
      <alignment horizontal="center"/>
      <protection hidden="1"/>
    </xf>
    <xf numFmtId="49" fontId="16" fillId="9" borderId="23" xfId="0" applyNumberFormat="1" applyFont="1" applyFill="1" applyBorder="1" applyProtection="1">
      <protection hidden="1"/>
    </xf>
    <xf numFmtId="49" fontId="16" fillId="8" borderId="23" xfId="0" applyNumberFormat="1" applyFont="1" applyFill="1" applyBorder="1" applyProtection="1">
      <protection hidden="1"/>
    </xf>
    <xf numFmtId="49" fontId="16" fillId="0" borderId="23" xfId="0" applyNumberFormat="1" applyFont="1" applyBorder="1" applyProtection="1">
      <protection hidden="1"/>
    </xf>
    <xf numFmtId="0" fontId="16" fillId="8" borderId="24" xfId="0" applyFont="1" applyFill="1" applyBorder="1" applyAlignment="1" applyProtection="1">
      <alignment horizontal="center"/>
      <protection hidden="1"/>
    </xf>
    <xf numFmtId="165" fontId="16" fillId="8" borderId="25" xfId="0" applyNumberFormat="1" applyFont="1" applyFill="1" applyBorder="1" applyAlignment="1" applyProtection="1">
      <alignment horizontal="center"/>
      <protection hidden="1"/>
    </xf>
    <xf numFmtId="0" fontId="16" fillId="0" borderId="24" xfId="0" applyFont="1" applyBorder="1" applyAlignment="1" applyProtection="1">
      <alignment horizontal="center"/>
      <protection hidden="1"/>
    </xf>
    <xf numFmtId="165" fontId="16" fillId="0" borderId="25" xfId="0" applyNumberFormat="1" applyFont="1" applyBorder="1" applyAlignment="1" applyProtection="1">
      <alignment horizontal="center"/>
      <protection hidden="1"/>
    </xf>
    <xf numFmtId="0" fontId="16" fillId="0" borderId="26" xfId="0" applyFont="1" applyBorder="1" applyAlignment="1" applyProtection="1">
      <alignment horizontal="center"/>
      <protection hidden="1"/>
    </xf>
    <xf numFmtId="49" fontId="16" fillId="0" borderId="27" xfId="0" applyNumberFormat="1" applyFont="1" applyBorder="1" applyProtection="1">
      <protection hidden="1"/>
    </xf>
    <xf numFmtId="165" fontId="16" fillId="0" borderId="28" xfId="0" applyNumberFormat="1" applyFont="1" applyBorder="1" applyAlignment="1" applyProtection="1">
      <alignment horizontal="center"/>
      <protection hidden="1"/>
    </xf>
    <xf numFmtId="0" fontId="16" fillId="7" borderId="24" xfId="0" applyFont="1" applyFill="1" applyBorder="1" applyAlignment="1" applyProtection="1">
      <alignment horizontal="center"/>
      <protection hidden="1"/>
    </xf>
    <xf numFmtId="0" fontId="16" fillId="7" borderId="23" xfId="0" applyFont="1" applyFill="1" applyBorder="1" applyProtection="1">
      <protection hidden="1"/>
    </xf>
    <xf numFmtId="165" fontId="16" fillId="7" borderId="25" xfId="0" applyNumberFormat="1" applyFont="1" applyFill="1" applyBorder="1" applyAlignment="1" applyProtection="1">
      <alignment horizontal="center"/>
      <protection hidden="1"/>
    </xf>
    <xf numFmtId="0" fontId="16" fillId="9" borderId="24" xfId="0" applyFont="1" applyFill="1" applyBorder="1" applyAlignment="1" applyProtection="1">
      <alignment horizontal="center"/>
      <protection hidden="1"/>
    </xf>
    <xf numFmtId="165" fontId="16" fillId="9" borderId="25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49" fontId="19" fillId="0" borderId="0" xfId="0" applyNumberFormat="1" applyFont="1" applyProtection="1"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10" borderId="0" xfId="0" applyFill="1"/>
    <xf numFmtId="0" fontId="12" fillId="10" borderId="0" xfId="0" applyFont="1" applyFill="1"/>
    <xf numFmtId="47" fontId="3" fillId="10" borderId="5" xfId="0" applyNumberFormat="1" applyFont="1" applyFill="1" applyBorder="1" applyAlignment="1" applyProtection="1">
      <alignment horizontal="center"/>
      <protection hidden="1"/>
    </xf>
    <xf numFmtId="0" fontId="3" fillId="10" borderId="6" xfId="0" applyFont="1" applyFill="1" applyBorder="1" applyAlignment="1" applyProtection="1">
      <alignment horizontal="center"/>
      <protection hidden="1"/>
    </xf>
    <xf numFmtId="47" fontId="3" fillId="10" borderId="6" xfId="0" applyNumberFormat="1" applyFont="1" applyFill="1" applyBorder="1" applyAlignment="1" applyProtection="1">
      <alignment horizontal="center"/>
      <protection hidden="1"/>
    </xf>
    <xf numFmtId="0" fontId="3" fillId="10" borderId="1" xfId="0" applyFont="1" applyFill="1" applyBorder="1" applyAlignment="1" applyProtection="1">
      <alignment horizontal="center"/>
      <protection hidden="1"/>
    </xf>
    <xf numFmtId="0" fontId="8" fillId="5" borderId="40" xfId="0" applyFont="1" applyFill="1" applyBorder="1" applyAlignment="1" applyProtection="1">
      <alignment horizontal="center"/>
      <protection hidden="1"/>
    </xf>
    <xf numFmtId="0" fontId="6" fillId="5" borderId="39" xfId="0" applyFont="1" applyFill="1" applyBorder="1" applyAlignment="1" applyProtection="1">
      <alignment horizontal="center"/>
      <protection hidden="1"/>
    </xf>
    <xf numFmtId="0" fontId="1" fillId="10" borderId="22" xfId="0" applyFont="1" applyFill="1" applyBorder="1" applyAlignment="1" applyProtection="1">
      <alignment horizontal="center" vertical="center"/>
      <protection hidden="1"/>
    </xf>
    <xf numFmtId="0" fontId="2" fillId="10" borderId="22" xfId="0" applyFont="1" applyFill="1" applyBorder="1" applyAlignment="1" applyProtection="1">
      <alignment horizontal="center"/>
      <protection hidden="1"/>
    </xf>
    <xf numFmtId="0" fontId="2" fillId="10" borderId="2" xfId="0" applyFont="1" applyFill="1" applyBorder="1" applyAlignment="1" applyProtection="1">
      <alignment horizontal="center" vertical="center"/>
      <protection hidden="1"/>
    </xf>
    <xf numFmtId="0" fontId="0" fillId="10" borderId="0" xfId="0" applyFill="1" applyProtection="1">
      <protection hidden="1"/>
    </xf>
    <xf numFmtId="0" fontId="12" fillId="10" borderId="0" xfId="0" applyFont="1" applyFill="1" applyProtection="1">
      <protection hidden="1"/>
    </xf>
    <xf numFmtId="0" fontId="0" fillId="11" borderId="0" xfId="0" applyFill="1" applyProtection="1">
      <protection locked="0" hidden="1"/>
    </xf>
    <xf numFmtId="0" fontId="22" fillId="0" borderId="0" xfId="0" applyFont="1" applyProtection="1">
      <protection hidden="1"/>
    </xf>
    <xf numFmtId="166" fontId="19" fillId="0" borderId="0" xfId="0" applyNumberFormat="1" applyFont="1" applyProtection="1">
      <protection hidden="1"/>
    </xf>
    <xf numFmtId="0" fontId="12" fillId="10" borderId="0" xfId="0" applyFont="1" applyFill="1" applyAlignment="1" applyProtection="1">
      <alignment vertical="center"/>
      <protection hidden="1"/>
    </xf>
    <xf numFmtId="0" fontId="15" fillId="0" borderId="29" xfId="0" applyFont="1" applyBorder="1" applyAlignment="1" applyProtection="1">
      <alignment horizontal="center"/>
      <protection hidden="1"/>
    </xf>
    <xf numFmtId="0" fontId="15" fillId="0" borderId="30" xfId="0" applyFont="1" applyBorder="1" applyAlignment="1" applyProtection="1">
      <alignment horizontal="center"/>
      <protection hidden="1"/>
    </xf>
    <xf numFmtId="0" fontId="15" fillId="0" borderId="31" xfId="0" applyFont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0" fillId="6" borderId="34" xfId="0" applyFill="1" applyBorder="1" applyProtection="1">
      <protection hidden="1"/>
    </xf>
    <xf numFmtId="0" fontId="0" fillId="6" borderId="35" xfId="0" applyFill="1" applyBorder="1" applyProtection="1">
      <protection hidden="1"/>
    </xf>
    <xf numFmtId="0" fontId="0" fillId="6" borderId="37" xfId="0" applyFill="1" applyBorder="1" applyProtection="1">
      <protection hidden="1"/>
    </xf>
    <xf numFmtId="0" fontId="0" fillId="6" borderId="33" xfId="0" applyFill="1" applyBorder="1" applyProtection="1">
      <protection hidden="1"/>
    </xf>
    <xf numFmtId="0" fontId="0" fillId="6" borderId="41" xfId="0" applyFill="1" applyBorder="1" applyProtection="1">
      <protection hidden="1"/>
    </xf>
    <xf numFmtId="0" fontId="0" fillId="6" borderId="42" xfId="0" applyFill="1" applyBorder="1" applyProtection="1">
      <protection hidden="1"/>
    </xf>
    <xf numFmtId="0" fontId="0" fillId="13" borderId="44" xfId="0" applyFill="1" applyBorder="1" applyProtection="1">
      <protection hidden="1"/>
    </xf>
    <xf numFmtId="0" fontId="0" fillId="13" borderId="45" xfId="0" applyFill="1" applyBorder="1" applyProtection="1">
      <protection hidden="1"/>
    </xf>
    <xf numFmtId="0" fontId="0" fillId="5" borderId="0" xfId="0" applyFill="1" applyProtection="1">
      <protection locked="0"/>
    </xf>
    <xf numFmtId="14" fontId="0" fillId="5" borderId="0" xfId="0" applyNumberFormat="1" applyFill="1" applyProtection="1">
      <protection locked="0"/>
    </xf>
    <xf numFmtId="0" fontId="3" fillId="0" borderId="5" xfId="0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164" fontId="14" fillId="0" borderId="0" xfId="0" applyNumberFormat="1" applyFont="1" applyProtection="1">
      <protection hidden="1"/>
    </xf>
    <xf numFmtId="0" fontId="6" fillId="5" borderId="51" xfId="0" applyFont="1" applyFill="1" applyBorder="1" applyAlignment="1" applyProtection="1">
      <alignment horizontal="center"/>
      <protection hidden="1"/>
    </xf>
    <xf numFmtId="0" fontId="0" fillId="11" borderId="36" xfId="0" applyFill="1" applyBorder="1" applyProtection="1">
      <protection locked="0" hidden="1"/>
    </xf>
    <xf numFmtId="0" fontId="0" fillId="11" borderId="38" xfId="0" applyFill="1" applyBorder="1" applyProtection="1">
      <protection locked="0" hidden="1"/>
    </xf>
    <xf numFmtId="0" fontId="0" fillId="11" borderId="43" xfId="0" applyFill="1" applyBorder="1" applyProtection="1">
      <protection locked="0" hidden="1"/>
    </xf>
    <xf numFmtId="0" fontId="0" fillId="14" borderId="46" xfId="0" applyFill="1" applyBorder="1" applyProtection="1">
      <protection locked="0" hidden="1"/>
    </xf>
    <xf numFmtId="0" fontId="12" fillId="10" borderId="0" xfId="0" applyFont="1" applyFill="1" applyProtection="1">
      <protection locked="0" hidden="1"/>
    </xf>
    <xf numFmtId="0" fontId="12" fillId="10" borderId="0" xfId="0" applyFont="1" applyFill="1" applyAlignment="1" applyProtection="1">
      <alignment vertical="center"/>
      <protection locked="0" hidden="1"/>
    </xf>
    <xf numFmtId="0" fontId="16" fillId="0" borderId="0" xfId="0" applyFont="1" applyProtection="1">
      <protection locked="0" hidden="1"/>
    </xf>
    <xf numFmtId="0" fontId="19" fillId="0" borderId="0" xfId="0" applyFont="1" applyProtection="1">
      <protection locked="0" hidden="1"/>
    </xf>
    <xf numFmtId="166" fontId="19" fillId="0" borderId="0" xfId="0" applyNumberFormat="1" applyFont="1" applyProtection="1">
      <protection locked="0" hidden="1"/>
    </xf>
    <xf numFmtId="0" fontId="22" fillId="0" borderId="0" xfId="0" applyFont="1" applyProtection="1">
      <protection locked="0" hidden="1"/>
    </xf>
    <xf numFmtId="0" fontId="0" fillId="5" borderId="0" xfId="0" applyFill="1" applyProtection="1">
      <protection locked="0" hidden="1"/>
    </xf>
    <xf numFmtId="0" fontId="0" fillId="10" borderId="0" xfId="0" applyFill="1" applyProtection="1">
      <protection locked="0"/>
    </xf>
    <xf numFmtId="0" fontId="0" fillId="10" borderId="0" xfId="0" applyFill="1" applyProtection="1">
      <protection locked="0" hidden="1"/>
    </xf>
    <xf numFmtId="0" fontId="14" fillId="10" borderId="0" xfId="0" applyFont="1" applyFill="1" applyProtection="1">
      <protection locked="0"/>
    </xf>
    <xf numFmtId="0" fontId="14" fillId="10" borderId="0" xfId="0" applyFont="1" applyFill="1" applyProtection="1">
      <protection locked="0" hidden="1"/>
    </xf>
    <xf numFmtId="1" fontId="14" fillId="10" borderId="0" xfId="0" applyNumberFormat="1" applyFont="1" applyFill="1" applyProtection="1">
      <protection locked="0" hidden="1"/>
    </xf>
    <xf numFmtId="47" fontId="14" fillId="10" borderId="0" xfId="0" applyNumberFormat="1" applyFont="1" applyFill="1" applyProtection="1">
      <protection locked="0" hidden="1"/>
    </xf>
    <xf numFmtId="0" fontId="12" fillId="10" borderId="0" xfId="0" applyFont="1" applyFill="1" applyProtection="1">
      <protection locked="0"/>
    </xf>
    <xf numFmtId="164" fontId="0" fillId="10" borderId="0" xfId="0" applyNumberFormat="1" applyFill="1" applyProtection="1">
      <protection locked="0" hidden="1"/>
    </xf>
    <xf numFmtId="0" fontId="0" fillId="6" borderId="32" xfId="0" applyFill="1" applyBorder="1" applyProtection="1">
      <protection locked="0" hidden="1"/>
    </xf>
    <xf numFmtId="14" fontId="0" fillId="10" borderId="0" xfId="0" applyNumberFormat="1" applyFill="1" applyProtection="1">
      <protection locked="0" hidden="1"/>
    </xf>
    <xf numFmtId="0" fontId="14" fillId="0" borderId="0" xfId="0" applyFont="1" applyProtection="1"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26" fillId="10" borderId="0" xfId="0" applyFont="1" applyFill="1" applyProtection="1">
      <protection locked="0" hidden="1"/>
    </xf>
    <xf numFmtId="0" fontId="26" fillId="10" borderId="0" xfId="0" applyFont="1" applyFill="1" applyProtection="1">
      <protection hidden="1"/>
    </xf>
    <xf numFmtId="0" fontId="25" fillId="0" borderId="52" xfId="0" applyFont="1" applyBorder="1" applyAlignment="1" applyProtection="1">
      <alignment horizontal="center" vertical="center"/>
      <protection hidden="1"/>
    </xf>
    <xf numFmtId="0" fontId="25" fillId="0" borderId="52" xfId="0" applyFont="1" applyBorder="1" applyAlignment="1" applyProtection="1">
      <alignment vertical="center"/>
      <protection hidden="1"/>
    </xf>
    <xf numFmtId="165" fontId="25" fillId="0" borderId="52" xfId="0" applyNumberFormat="1" applyFont="1" applyBorder="1" applyAlignment="1" applyProtection="1">
      <alignment vertical="center"/>
      <protection hidden="1"/>
    </xf>
    <xf numFmtId="0" fontId="25" fillId="15" borderId="52" xfId="0" applyFont="1" applyFill="1" applyBorder="1" applyAlignment="1" applyProtection="1">
      <alignment horizontal="center" vertical="center"/>
      <protection hidden="1"/>
    </xf>
    <xf numFmtId="0" fontId="25" fillId="15" borderId="52" xfId="0" applyFont="1" applyFill="1" applyBorder="1" applyAlignment="1" applyProtection="1">
      <alignment vertical="center"/>
      <protection hidden="1"/>
    </xf>
    <xf numFmtId="165" fontId="25" fillId="15" borderId="52" xfId="0" applyNumberFormat="1" applyFont="1" applyFill="1" applyBorder="1" applyAlignment="1" applyProtection="1">
      <alignment vertical="center"/>
      <protection hidden="1"/>
    </xf>
    <xf numFmtId="165" fontId="28" fillId="15" borderId="52" xfId="0" applyNumberFormat="1" applyFont="1" applyFill="1" applyBorder="1" applyAlignment="1" applyProtection="1">
      <alignment horizontal="center" textRotation="90"/>
      <protection hidden="1"/>
    </xf>
    <xf numFmtId="0" fontId="28" fillId="15" borderId="52" xfId="0" applyFont="1" applyFill="1" applyBorder="1" applyAlignment="1" applyProtection="1">
      <alignment horizontal="center" textRotation="90"/>
      <protection hidden="1"/>
    </xf>
    <xf numFmtId="0" fontId="27" fillId="16" borderId="52" xfId="0" applyFont="1" applyFill="1" applyBorder="1" applyAlignment="1" applyProtection="1">
      <alignment horizontal="center" vertical="center"/>
      <protection hidden="1"/>
    </xf>
    <xf numFmtId="165" fontId="25" fillId="16" borderId="52" xfId="0" applyNumberFormat="1" applyFont="1" applyFill="1" applyBorder="1" applyAlignment="1" applyProtection="1">
      <alignment horizontal="center" vertical="center"/>
      <protection hidden="1"/>
    </xf>
    <xf numFmtId="0" fontId="25" fillId="16" borderId="52" xfId="0" applyFont="1" applyFill="1" applyBorder="1" applyAlignment="1" applyProtection="1">
      <alignment horizontal="center" vertical="center"/>
      <protection hidden="1"/>
    </xf>
    <xf numFmtId="0" fontId="30" fillId="0" borderId="0" xfId="0" applyFont="1" applyProtection="1">
      <protection locked="0" hidden="1"/>
    </xf>
    <xf numFmtId="0" fontId="30" fillId="0" borderId="0" xfId="0" applyFont="1" applyProtection="1">
      <protection hidden="1"/>
    </xf>
    <xf numFmtId="0" fontId="31" fillId="0" borderId="0" xfId="0" applyFont="1" applyProtection="1">
      <protection hidden="1"/>
    </xf>
    <xf numFmtId="47" fontId="20" fillId="5" borderId="49" xfId="0" applyNumberFormat="1" applyFont="1" applyFill="1" applyBorder="1" applyAlignment="1" applyProtection="1">
      <alignment horizontal="center" vertical="center"/>
      <protection hidden="1"/>
    </xf>
    <xf numFmtId="47" fontId="20" fillId="5" borderId="50" xfId="0" applyNumberFormat="1" applyFont="1" applyFill="1" applyBorder="1" applyAlignment="1" applyProtection="1">
      <alignment horizontal="center" vertical="center"/>
      <protection hidden="1"/>
    </xf>
    <xf numFmtId="47" fontId="20" fillId="5" borderId="1" xfId="0" applyNumberFormat="1" applyFont="1" applyFill="1" applyBorder="1" applyAlignment="1" applyProtection="1">
      <alignment horizontal="center" vertical="center"/>
      <protection hidden="1"/>
    </xf>
    <xf numFmtId="47" fontId="20" fillId="5" borderId="10" xfId="0" applyNumberFormat="1" applyFont="1" applyFill="1" applyBorder="1" applyAlignment="1" applyProtection="1">
      <alignment horizontal="center" vertical="center"/>
      <protection hidden="1"/>
    </xf>
    <xf numFmtId="47" fontId="20" fillId="5" borderId="37" xfId="0" applyNumberFormat="1" applyFont="1" applyFill="1" applyBorder="1" applyAlignment="1" applyProtection="1">
      <alignment horizontal="center" vertical="center"/>
      <protection hidden="1"/>
    </xf>
    <xf numFmtId="47" fontId="20" fillId="5" borderId="38" xfId="0" applyNumberFormat="1" applyFont="1" applyFill="1" applyBorder="1" applyAlignment="1" applyProtection="1">
      <alignment horizontal="center" vertical="center"/>
      <protection hidden="1"/>
    </xf>
    <xf numFmtId="47" fontId="20" fillId="5" borderId="7" xfId="0" applyNumberFormat="1" applyFont="1" applyFill="1" applyBorder="1" applyAlignment="1" applyProtection="1">
      <alignment horizontal="center" vertical="center"/>
      <protection hidden="1"/>
    </xf>
    <xf numFmtId="47" fontId="20" fillId="5" borderId="39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7" fontId="23" fillId="5" borderId="6" xfId="0" applyNumberFormat="1" applyFont="1" applyFill="1" applyBorder="1" applyAlignment="1" applyProtection="1">
      <alignment horizontal="center" vertical="center"/>
      <protection hidden="1"/>
    </xf>
    <xf numFmtId="47" fontId="23" fillId="5" borderId="9" xfId="0" applyNumberFormat="1" applyFont="1" applyFill="1" applyBorder="1" applyAlignment="1" applyProtection="1">
      <alignment horizontal="center" vertical="center"/>
      <protection hidden="1"/>
    </xf>
    <xf numFmtId="47" fontId="10" fillId="0" borderId="5" xfId="0" applyNumberFormat="1" applyFont="1" applyBorder="1" applyAlignment="1" applyProtection="1">
      <alignment horizontal="center" vertical="center"/>
      <protection locked="0"/>
    </xf>
    <xf numFmtId="47" fontId="10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47" fontId="0" fillId="0" borderId="6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hidden="1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/>
      <protection hidden="1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17" xfId="0" applyNumberFormat="1" applyFont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47" fontId="23" fillId="5" borderId="47" xfId="0" applyNumberFormat="1" applyFont="1" applyFill="1" applyBorder="1" applyAlignment="1" applyProtection="1">
      <alignment horizontal="center" vertical="center"/>
      <protection hidden="1"/>
    </xf>
    <xf numFmtId="47" fontId="23" fillId="5" borderId="48" xfId="0" applyNumberFormat="1" applyFont="1" applyFill="1" applyBorder="1" applyAlignment="1" applyProtection="1">
      <alignment horizontal="center" vertical="center"/>
      <protection hidden="1"/>
    </xf>
    <xf numFmtId="47" fontId="10" fillId="0" borderId="6" xfId="0" applyNumberFormat="1" applyFont="1" applyBorder="1" applyAlignment="1" applyProtection="1">
      <alignment horizontal="center" vertical="center"/>
      <protection locked="0"/>
    </xf>
    <xf numFmtId="47" fontId="10" fillId="0" borderId="9" xfId="0" applyNumberFormat="1" applyFont="1" applyBorder="1" applyAlignment="1" applyProtection="1">
      <alignment horizontal="center" vertical="center"/>
      <protection locked="0"/>
    </xf>
    <xf numFmtId="165" fontId="2" fillId="0" borderId="15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29" fillId="0" borderId="15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47" fontId="4" fillId="0" borderId="5" xfId="0" applyNumberFormat="1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5" fontId="6" fillId="2" borderId="15" xfId="0" applyNumberFormat="1" applyFont="1" applyFill="1" applyBorder="1" applyAlignment="1" applyProtection="1">
      <alignment horizontal="center" vertical="center"/>
      <protection hidden="1"/>
    </xf>
    <xf numFmtId="165" fontId="6" fillId="2" borderId="16" xfId="0" applyNumberFormat="1" applyFont="1" applyFill="1" applyBorder="1" applyAlignment="1" applyProtection="1">
      <alignment horizontal="center" vertical="center"/>
      <protection hidden="1"/>
    </xf>
    <xf numFmtId="165" fontId="6" fillId="2" borderId="4" xfId="0" applyNumberFormat="1" applyFont="1" applyFill="1" applyBorder="1" applyAlignment="1" applyProtection="1">
      <alignment horizontal="center" vertical="center"/>
      <protection hidden="1"/>
    </xf>
    <xf numFmtId="0" fontId="17" fillId="3" borderId="5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164" fontId="4" fillId="0" borderId="6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4" fontId="7" fillId="5" borderId="13" xfId="0" applyNumberFormat="1" applyFont="1" applyFill="1" applyBorder="1" applyAlignment="1" applyProtection="1">
      <alignment horizontal="center"/>
      <protection hidden="1"/>
    </xf>
    <xf numFmtId="164" fontId="7" fillId="5" borderId="18" xfId="0" applyNumberFormat="1" applyFont="1" applyFill="1" applyBorder="1" applyAlignment="1" applyProtection="1">
      <alignment horizontal="center"/>
      <protection hidden="1"/>
    </xf>
    <xf numFmtId="164" fontId="7" fillId="5" borderId="14" xfId="0" applyNumberFormat="1" applyFont="1" applyFill="1" applyBorder="1" applyAlignment="1" applyProtection="1">
      <alignment horizontal="center"/>
      <protection hidden="1"/>
    </xf>
    <xf numFmtId="0" fontId="7" fillId="5" borderId="13" xfId="0" applyFont="1" applyFill="1" applyBorder="1" applyAlignment="1" applyProtection="1">
      <alignment horizontal="center"/>
      <protection hidden="1"/>
    </xf>
    <xf numFmtId="0" fontId="7" fillId="5" borderId="14" xfId="0" applyFont="1" applyFill="1" applyBorder="1" applyAlignment="1" applyProtection="1">
      <alignment horizontal="center"/>
      <protection hidden="1"/>
    </xf>
    <xf numFmtId="0" fontId="7" fillId="5" borderId="18" xfId="0" applyFont="1" applyFill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164" fontId="9" fillId="5" borderId="13" xfId="0" applyNumberFormat="1" applyFont="1" applyFill="1" applyBorder="1" applyAlignment="1" applyProtection="1">
      <alignment horizontal="center"/>
      <protection hidden="1"/>
    </xf>
    <xf numFmtId="164" fontId="9" fillId="5" borderId="18" xfId="0" applyNumberFormat="1" applyFont="1" applyFill="1" applyBorder="1" applyAlignment="1" applyProtection="1">
      <alignment horizontal="center"/>
      <protection hidden="1"/>
    </xf>
    <xf numFmtId="164" fontId="4" fillId="10" borderId="5" xfId="0" applyNumberFormat="1" applyFont="1" applyFill="1" applyBorder="1" applyAlignment="1" applyProtection="1">
      <alignment horizontal="center" vertical="center"/>
      <protection hidden="1"/>
    </xf>
    <xf numFmtId="164" fontId="4" fillId="10" borderId="19" xfId="0" applyNumberFormat="1" applyFont="1" applyFill="1" applyBorder="1" applyAlignment="1" applyProtection="1">
      <alignment horizontal="center" vertical="center"/>
      <protection hidden="1"/>
    </xf>
    <xf numFmtId="0" fontId="5" fillId="12" borderId="15" xfId="0" applyFont="1" applyFill="1" applyBorder="1" applyAlignment="1" applyProtection="1">
      <alignment horizontal="center" vertical="center"/>
      <protection hidden="1"/>
    </xf>
    <xf numFmtId="0" fontId="5" fillId="12" borderId="16" xfId="0" applyFont="1" applyFill="1" applyBorder="1" applyAlignment="1" applyProtection="1">
      <alignment horizontal="center" vertical="center"/>
      <protection hidden="1"/>
    </xf>
    <xf numFmtId="0" fontId="5" fillId="12" borderId="4" xfId="0" applyFont="1" applyFill="1" applyBorder="1" applyAlignment="1" applyProtection="1">
      <alignment horizontal="center" vertical="center"/>
      <protection hidden="1"/>
    </xf>
    <xf numFmtId="164" fontId="4" fillId="10" borderId="6" xfId="0" applyNumberFormat="1" applyFont="1" applyFill="1" applyBorder="1" applyAlignment="1" applyProtection="1">
      <alignment horizontal="center"/>
      <protection hidden="1"/>
    </xf>
    <xf numFmtId="164" fontId="4" fillId="10" borderId="9" xfId="0" applyNumberFormat="1" applyFont="1" applyFill="1" applyBorder="1" applyAlignment="1" applyProtection="1">
      <alignment horizontal="center"/>
      <protection hidden="1"/>
    </xf>
    <xf numFmtId="49" fontId="3" fillId="10" borderId="15" xfId="0" applyNumberFormat="1" applyFont="1" applyFill="1" applyBorder="1" applyAlignment="1" applyProtection="1">
      <alignment horizontal="center" vertical="center"/>
      <protection hidden="1"/>
    </xf>
    <xf numFmtId="49" fontId="3" fillId="10" borderId="16" xfId="0" applyNumberFormat="1" applyFont="1" applyFill="1" applyBorder="1" applyAlignment="1" applyProtection="1">
      <alignment horizontal="center" vertical="center"/>
      <protection hidden="1"/>
    </xf>
    <xf numFmtId="49" fontId="3" fillId="10" borderId="4" xfId="0" applyNumberFormat="1" applyFont="1" applyFill="1" applyBorder="1" applyAlignment="1" applyProtection="1">
      <alignment horizontal="center" vertical="center"/>
      <protection hidden="1"/>
    </xf>
    <xf numFmtId="0" fontId="13" fillId="6" borderId="22" xfId="0" applyFont="1" applyFill="1" applyBorder="1" applyAlignment="1" applyProtection="1">
      <alignment horizontal="center" vertical="center"/>
      <protection hidden="1"/>
    </xf>
    <xf numFmtId="0" fontId="13" fillId="6" borderId="2" xfId="0" applyFont="1" applyFill="1" applyBorder="1" applyAlignment="1" applyProtection="1">
      <alignment horizontal="center" vertical="center"/>
      <protection hidden="1"/>
    </xf>
    <xf numFmtId="0" fontId="24" fillId="10" borderId="0" xfId="0" applyFont="1" applyFill="1" applyAlignment="1" applyProtection="1">
      <alignment horizontal="center"/>
      <protection hidden="1"/>
    </xf>
    <xf numFmtId="0" fontId="27" fillId="16" borderId="52" xfId="0" applyFont="1" applyFill="1" applyBorder="1" applyAlignment="1" applyProtection="1">
      <alignment horizontal="center" vertical="center" wrapText="1"/>
      <protection hidden="1"/>
    </xf>
    <xf numFmtId="0" fontId="28" fillId="15" borderId="52" xfId="0" applyFont="1" applyFill="1" applyBorder="1" applyAlignment="1" applyProtection="1">
      <alignment horizontal="center" vertical="center" textRotation="90" wrapText="1"/>
      <protection hidden="1"/>
    </xf>
    <xf numFmtId="0" fontId="27" fillId="15" borderId="52" xfId="0" applyFont="1" applyFill="1" applyBorder="1" applyAlignment="1" applyProtection="1">
      <alignment horizontal="center" vertical="center"/>
      <protection hidden="1"/>
    </xf>
  </cellXfs>
  <cellStyles count="1">
    <cellStyle name="Normál" xfId="0" builtinId="0"/>
  </cellStyles>
  <dxfs count="81"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numFmt numFmtId="164" formatCode="mm:ss.00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numFmt numFmtId="0" formatCode="General"/>
    </dxf>
    <dxf>
      <font>
        <color theme="1"/>
      </font>
    </dxf>
    <dxf>
      <font>
        <color rgb="FFFF0000"/>
      </font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</dxfs>
  <tableStyles count="0" defaultTableStyle="TableStyleMedium9" defaultPivotStyle="PivotStyleLight16"/>
  <colors>
    <mruColors>
      <color rgb="FFF3E311"/>
      <color rgb="FFF4E524"/>
      <color rgb="FFFDCD1B"/>
      <color rgb="FFFFCA21"/>
      <color rgb="FFC5E2FF"/>
      <color rgb="FF65B2FF"/>
      <color rgb="FFFFFF43"/>
      <color rgb="FF3399FF"/>
      <color rgb="FFFFFF66"/>
      <color rgb="FFD04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149087</xdr:rowOff>
    </xdr:from>
    <xdr:to>
      <xdr:col>9</xdr:col>
      <xdr:colOff>41413</xdr:colOff>
      <xdr:row>15</xdr:row>
      <xdr:rowOff>115283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F1424B23-48AA-4660-AF49-48BA496D2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0"/>
          <a:ext cx="7479196" cy="695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1085850</xdr:colOff>
      <xdr:row>0</xdr:row>
      <xdr:rowOff>0</xdr:rowOff>
    </xdr:from>
    <xdr:to>
      <xdr:col>22</xdr:col>
      <xdr:colOff>9525</xdr:colOff>
      <xdr:row>0</xdr:row>
      <xdr:rowOff>852298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0"/>
          <a:ext cx="9144000" cy="852298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Q273"/>
  <sheetViews>
    <sheetView zoomScale="82" zoomScaleNormal="82" workbookViewId="0">
      <pane xSplit="3" ySplit="2" topLeftCell="D3" activePane="bottomRight" state="frozenSplit"/>
      <selection pane="topRight" activeCell="C1" sqref="C1"/>
      <selection pane="bottomLeft" activeCell="A6" sqref="A6"/>
      <selection pane="bottomRight"/>
    </sheetView>
  </sheetViews>
  <sheetFormatPr defaultColWidth="9.109375" defaultRowHeight="15.6" x14ac:dyDescent="0.3"/>
  <cols>
    <col min="1" max="1" width="3.6640625" style="1" customWidth="1"/>
    <col min="2" max="2" width="30.33203125" style="103" customWidth="1"/>
    <col min="3" max="3" width="14.44140625" style="1" bestFit="1" customWidth="1"/>
    <col min="4" max="5" width="11.6640625" style="1" customWidth="1"/>
    <col min="6" max="6" width="9.109375" style="1"/>
    <col min="7" max="8" width="11.6640625" style="1" customWidth="1"/>
    <col min="9" max="9" width="9.109375" style="1"/>
    <col min="10" max="11" width="11.6640625" style="1" customWidth="1"/>
    <col min="12" max="12" width="9.109375" style="1"/>
    <col min="13" max="14" width="11.6640625" style="1" customWidth="1"/>
    <col min="15" max="15" width="9.109375" style="1"/>
    <col min="16" max="17" width="11.6640625" style="1" customWidth="1"/>
    <col min="18" max="18" width="9.109375" style="1"/>
    <col min="19" max="20" width="11.6640625" style="1" customWidth="1"/>
    <col min="21" max="21" width="9.109375" style="1"/>
    <col min="22" max="23" width="11.6640625" style="1" customWidth="1"/>
    <col min="24" max="24" width="9.109375" style="1"/>
    <col min="25" max="26" width="11.6640625" style="1" customWidth="1"/>
    <col min="27" max="27" width="9.109375" style="1"/>
    <col min="28" max="29" width="11.6640625" style="1" customWidth="1"/>
    <col min="30" max="30" width="9.109375" style="1"/>
    <col min="31" max="32" width="11.6640625" style="1" customWidth="1"/>
    <col min="33" max="34" width="9.109375" style="1"/>
    <col min="35" max="35" width="12.44140625" style="1" customWidth="1"/>
    <col min="36" max="36" width="8.6640625" style="1" customWidth="1"/>
    <col min="37" max="43" width="9.109375" style="87"/>
    <col min="44" max="16384" width="9.109375" style="1"/>
  </cols>
  <sheetData>
    <row r="1" spans="1:43" s="28" customFormat="1" ht="15.75" customHeight="1" thickBot="1" x14ac:dyDescent="0.35">
      <c r="B1" s="146" t="s">
        <v>0</v>
      </c>
      <c r="C1" s="148"/>
      <c r="D1" s="27" t="s">
        <v>25</v>
      </c>
      <c r="E1" s="27" t="str">
        <f>Versenyszámok!E1</f>
        <v>idő</v>
      </c>
      <c r="F1" s="150" t="s">
        <v>2</v>
      </c>
      <c r="G1" s="27" t="s">
        <v>25</v>
      </c>
      <c r="H1" s="27" t="str">
        <f>Versenyszámok!E2</f>
        <v>idő</v>
      </c>
      <c r="I1" s="150" t="s">
        <v>2</v>
      </c>
      <c r="J1" s="27" t="s">
        <v>25</v>
      </c>
      <c r="K1" s="27" t="str">
        <f>Versenyszámok!E3</f>
        <v>idő</v>
      </c>
      <c r="L1" s="150" t="s">
        <v>2</v>
      </c>
      <c r="M1" s="27" t="s">
        <v>25</v>
      </c>
      <c r="N1" s="27" t="str">
        <f>Versenyszámok!E4</f>
        <v>idő</v>
      </c>
      <c r="O1" s="150" t="s">
        <v>2</v>
      </c>
      <c r="P1" s="27" t="s">
        <v>25</v>
      </c>
      <c r="Q1" s="27" t="str">
        <f>Versenyszámok!E5</f>
        <v>idő</v>
      </c>
      <c r="R1" s="150" t="s">
        <v>2</v>
      </c>
      <c r="S1" s="27" t="s">
        <v>25</v>
      </c>
      <c r="T1" s="27" t="str">
        <f>Versenyszámok!E6</f>
        <v>idő</v>
      </c>
      <c r="U1" s="150" t="s">
        <v>2</v>
      </c>
      <c r="V1" s="27" t="s">
        <v>25</v>
      </c>
      <c r="W1" s="27" t="str">
        <f>Versenyszámok!E7</f>
        <v>idő</v>
      </c>
      <c r="X1" s="150" t="s">
        <v>2</v>
      </c>
      <c r="Y1" s="27" t="s">
        <v>25</v>
      </c>
      <c r="Z1" s="27" t="str">
        <f>Versenyszámok!E8</f>
        <v>idő</v>
      </c>
      <c r="AA1" s="150" t="s">
        <v>2</v>
      </c>
      <c r="AB1" s="27" t="s">
        <v>25</v>
      </c>
      <c r="AC1" s="27" t="str">
        <f>Versenyszámok!E9</f>
        <v>idő</v>
      </c>
      <c r="AD1" s="150" t="s">
        <v>2</v>
      </c>
      <c r="AE1" s="27" t="s">
        <v>25</v>
      </c>
      <c r="AF1" s="27" t="e">
        <f>Versenyszámok!E10</f>
        <v>#N/A</v>
      </c>
      <c r="AG1" s="137" t="s">
        <v>12</v>
      </c>
      <c r="AH1" s="139" t="s">
        <v>2</v>
      </c>
      <c r="AI1" s="60" t="s">
        <v>64</v>
      </c>
      <c r="AJ1" s="61" t="e">
        <f>Versenyszámok!E11</f>
        <v>#N/A</v>
      </c>
      <c r="AK1" s="86"/>
      <c r="AL1" s="86"/>
      <c r="AM1" s="86"/>
      <c r="AN1" s="86"/>
      <c r="AO1" s="86"/>
      <c r="AP1" s="86"/>
      <c r="AQ1" s="86"/>
    </row>
    <row r="2" spans="1:43" ht="15" thickBot="1" x14ac:dyDescent="0.35">
      <c r="B2" s="147"/>
      <c r="C2" s="149"/>
      <c r="D2" s="152" t="str">
        <f>CONCATENATE("1. ",Versenyszámok!D1)</f>
        <v>1. Társhordás karikával</v>
      </c>
      <c r="E2" s="152"/>
      <c r="F2" s="151"/>
      <c r="G2" s="152" t="str">
        <f>CONCATENATE("2. ",Versenyszámok!D2)</f>
        <v>2. Pókjárás - Rákjárás</v>
      </c>
      <c r="H2" s="152"/>
      <c r="I2" s="151"/>
      <c r="J2" s="152" t="str">
        <f>CONCATENATE("3. ",Versenyszámok!D3)</f>
        <v>3. Akadálypálya</v>
      </c>
      <c r="K2" s="152"/>
      <c r="L2" s="151"/>
      <c r="M2" s="152" t="str">
        <f>CONCATENATE("4. ",Versenyszámok!D4)</f>
        <v>4. Labdás ügyességi váltó</v>
      </c>
      <c r="N2" s="152"/>
      <c r="O2" s="151"/>
      <c r="P2" s="152" t="str">
        <f>CONCATENATE("5. ",Versenyszámok!D5)</f>
        <v>5. Várfoglaló</v>
      </c>
      <c r="Q2" s="152"/>
      <c r="R2" s="151"/>
      <c r="S2" s="152" t="str">
        <f>CONCATENATE("6. ",Versenyszámok!D6)</f>
        <v>6. Bújj és karikában fuss</v>
      </c>
      <c r="T2" s="152"/>
      <c r="U2" s="151"/>
      <c r="V2" s="152" t="str">
        <f>CONCATENATE("7. ",Versenyszámok!D7)</f>
        <v>7. Rakd a botot - Szedd a botot</v>
      </c>
      <c r="W2" s="152"/>
      <c r="X2" s="151"/>
      <c r="Y2" s="152" t="str">
        <f>CONCATENATE("8. ",Versenyszámok!D8)</f>
        <v>8. Szlalomozz a labdával</v>
      </c>
      <c r="Z2" s="152"/>
      <c r="AA2" s="151"/>
      <c r="AB2" s="152" t="str">
        <f>CONCATENATE("9. ",Versenyszámok!D9)</f>
        <v>9. Karikán az akadályra</v>
      </c>
      <c r="AC2" s="152"/>
      <c r="AD2" s="151"/>
      <c r="AE2" s="152" t="str">
        <f>CONCATENATE("10. ",Versenyszámok!D10)</f>
        <v xml:space="preserve">10. </v>
      </c>
      <c r="AF2" s="152"/>
      <c r="AG2" s="138"/>
      <c r="AH2" s="140"/>
      <c r="AI2" s="131">
        <f>Versenyszámok!D11</f>
        <v>0</v>
      </c>
      <c r="AJ2" s="132"/>
    </row>
    <row r="3" spans="1:43" ht="14.4" x14ac:dyDescent="0.3">
      <c r="A3" s="121" t="s">
        <v>1</v>
      </c>
      <c r="B3" s="142" t="s">
        <v>75</v>
      </c>
      <c r="C3" s="5" t="s">
        <v>13</v>
      </c>
      <c r="D3" s="124">
        <v>1.2435185185185186E-3</v>
      </c>
      <c r="E3" s="144"/>
      <c r="F3" s="126">
        <f>IF(ISBLANK(D3),"",RANK(E7,(E$7,E$12,E$17,E$22,E$27,E$32,E$37,E$42,E$47,E$52,E$57,E$62),0))</f>
        <v>1</v>
      </c>
      <c r="G3" s="124">
        <v>1.2042824074074074E-3</v>
      </c>
      <c r="H3" s="125"/>
      <c r="I3" s="126">
        <f>IF(ISBLANK(G3),"",RANK(H7,(H$7,H$12,H$17,H$22,H$27,H$32,H$37,H$42,H$47,H$52,H$57,H$62),0))</f>
        <v>1</v>
      </c>
      <c r="J3" s="124">
        <v>1.8211805555555555E-3</v>
      </c>
      <c r="K3" s="144"/>
      <c r="L3" s="126">
        <f>IF(ISBLANK(J3),"",RANK(K7,(K$7,K$12,K$17,K$22,K$27,K$32,K$37,K$42,K$47,K$52,K$57,K$62),0))</f>
        <v>1</v>
      </c>
      <c r="M3" s="124">
        <v>2.4542824074074076E-3</v>
      </c>
      <c r="N3" s="125"/>
      <c r="O3" s="126">
        <f>IF(ISBLANK(M3),"",RANK(N7,(N$7,N$12,N$17,N$22,N$27,N$32,N$37,N$42,N$47,N$52,N$57,N$62),0))</f>
        <v>1</v>
      </c>
      <c r="P3" s="124">
        <v>2.3020833333333335E-4</v>
      </c>
      <c r="Q3" s="125"/>
      <c r="R3" s="126">
        <f>IF(ISBLANK(P3),"",RANK(Q7,(Q$7,Q$12,Q$17,Q$22,Q$27,Q$32,Q$37,Q$42,Q$47,Q$52,Q$57,Q$62),0))</f>
        <v>1</v>
      </c>
      <c r="S3" s="124">
        <v>1.1804398148148149E-3</v>
      </c>
      <c r="T3" s="125"/>
      <c r="U3" s="126">
        <f>IF(ISBLANK(S3),"",RANK(T7,(T$7,T$12,T$17,T$22,T$27,T$32,T$37,T$42,T$47,T$52,T$57,T$62),0))</f>
        <v>1</v>
      </c>
      <c r="V3" s="124">
        <v>1.6104166666666665E-3</v>
      </c>
      <c r="W3" s="144"/>
      <c r="X3" s="126">
        <f>IF(ISBLANK(V3),"",RANK(W7,(W$7,W$12,W$17,W$22,W$27,W$32,W$37,W$42,W$47,W$52,W$57,W$62),0))</f>
        <v>1</v>
      </c>
      <c r="Y3" s="124">
        <v>1.1525462962962963E-3</v>
      </c>
      <c r="Z3" s="125"/>
      <c r="AA3" s="126">
        <f>IF(ISBLANK(Y3),"",RANK(Z7,(Z$7,Z$12,Z$17,Z$22,Z$27,Z$32,Z$37,Z$42,Z$47,Z$52,Z$57,Z$62),0))</f>
        <v>1</v>
      </c>
      <c r="AB3" s="124">
        <v>1.5451388888888889E-3</v>
      </c>
      <c r="AC3" s="144"/>
      <c r="AD3" s="126">
        <f>IF(ISBLANK(AB3),"",RANK(AC7,(AC$7,AC$12,AC$17,AC$22,AC$27,AC$32,AC$37,AC$42,AC$47,AC$52,AC$57,AC$62),0))</f>
        <v>1</v>
      </c>
      <c r="AE3" s="129"/>
      <c r="AF3" s="171"/>
      <c r="AG3" s="153">
        <f>IF(ISBLANK(D3),"",SUM(D7,G7,J7,M7,P7,S7,V7,Y7,AB7,AE7,AE4)+IF(AI6=0,0,(($C$87-AI6+1)/1000)))</f>
        <v>52</v>
      </c>
      <c r="AH3" s="156">
        <f>IF(ISBLANK(D3),"",RANK(AG3,($AG$3,$AG$8,$AG$13,$AG$18,$AG$23,$AG$28,$AG$33,$AG$38,$AG$43,$AG$48,$AG$53,$AG$58)))</f>
        <v>1</v>
      </c>
      <c r="AI3" s="116"/>
      <c r="AJ3" s="117"/>
    </row>
    <row r="4" spans="1:43" ht="14.4" x14ac:dyDescent="0.3">
      <c r="A4" s="121"/>
      <c r="B4" s="142"/>
      <c r="C4" s="4" t="s">
        <v>14</v>
      </c>
      <c r="D4" s="159"/>
      <c r="E4" s="160"/>
      <c r="F4" s="127"/>
      <c r="G4" s="159"/>
      <c r="H4" s="161"/>
      <c r="I4" s="127"/>
      <c r="J4" s="159"/>
      <c r="K4" s="160"/>
      <c r="L4" s="127"/>
      <c r="M4" s="159">
        <v>2.3148148148148147E-5</v>
      </c>
      <c r="N4" s="161"/>
      <c r="O4" s="127"/>
      <c r="P4" s="162"/>
      <c r="Q4" s="163"/>
      <c r="R4" s="127"/>
      <c r="S4" s="159"/>
      <c r="T4" s="161"/>
      <c r="U4" s="127"/>
      <c r="V4" s="159"/>
      <c r="W4" s="160"/>
      <c r="X4" s="127"/>
      <c r="Y4" s="159">
        <v>2.3148148148148147E-5</v>
      </c>
      <c r="Z4" s="161"/>
      <c r="AA4" s="127"/>
      <c r="AB4" s="159"/>
      <c r="AC4" s="160"/>
      <c r="AD4" s="127"/>
      <c r="AE4" s="162"/>
      <c r="AF4" s="170"/>
      <c r="AG4" s="154"/>
      <c r="AH4" s="157"/>
      <c r="AI4" s="118"/>
      <c r="AJ4" s="119"/>
    </row>
    <row r="5" spans="1:43" ht="14.4" x14ac:dyDescent="0.3">
      <c r="A5" s="121"/>
      <c r="B5" s="142"/>
      <c r="C5" s="5" t="s">
        <v>15</v>
      </c>
      <c r="D5" s="164">
        <f>SUM(D3,D4)</f>
        <v>1.2435185185185186E-3</v>
      </c>
      <c r="E5" s="165"/>
      <c r="F5" s="127"/>
      <c r="G5" s="164">
        <f>SUM(G3,G4)</f>
        <v>1.2042824074074074E-3</v>
      </c>
      <c r="H5" s="166"/>
      <c r="I5" s="127"/>
      <c r="J5" s="164">
        <f>SUM(J3,J4)</f>
        <v>1.8211805555555555E-3</v>
      </c>
      <c r="K5" s="165"/>
      <c r="L5" s="127"/>
      <c r="M5" s="164">
        <f>SUM(M3,M4)</f>
        <v>2.4774305555555556E-3</v>
      </c>
      <c r="N5" s="166"/>
      <c r="O5" s="127"/>
      <c r="P5" s="164">
        <f>SUM(P3,P4)</f>
        <v>2.3020833333333335E-4</v>
      </c>
      <c r="Q5" s="165"/>
      <c r="R5" s="127"/>
      <c r="S5" s="164">
        <f>SUM(S3,S4)</f>
        <v>1.1804398148148149E-3</v>
      </c>
      <c r="T5" s="166"/>
      <c r="U5" s="127"/>
      <c r="V5" s="164">
        <f>SUM(V3,V4)</f>
        <v>1.6104166666666665E-3</v>
      </c>
      <c r="W5" s="165"/>
      <c r="X5" s="127"/>
      <c r="Y5" s="164">
        <f>SUM(Y3,Y4)</f>
        <v>1.1756944444444445E-3</v>
      </c>
      <c r="Z5" s="166"/>
      <c r="AA5" s="127"/>
      <c r="AB5" s="164">
        <f>SUM(AB3,AB4)</f>
        <v>1.5451388888888889E-3</v>
      </c>
      <c r="AC5" s="165"/>
      <c r="AD5" s="127"/>
      <c r="AE5" s="167">
        <f>AE3</f>
        <v>0</v>
      </c>
      <c r="AF5" s="169"/>
      <c r="AG5" s="154"/>
      <c r="AH5" s="157"/>
      <c r="AI5" s="133">
        <f>SUM(AI3:AJ4)</f>
        <v>0</v>
      </c>
      <c r="AJ5" s="134"/>
    </row>
    <row r="6" spans="1:43" ht="14.4" x14ac:dyDescent="0.3">
      <c r="A6" s="121"/>
      <c r="B6" s="142"/>
      <c r="C6" s="5" t="s">
        <v>16</v>
      </c>
      <c r="D6" s="122">
        <f>IF(ISBLANK(D3),"",E120)</f>
        <v>1</v>
      </c>
      <c r="E6" s="123"/>
      <c r="F6" s="127"/>
      <c r="G6" s="122">
        <f>IF(ISBLANK(G3),"",H120)</f>
        <v>1</v>
      </c>
      <c r="H6" s="123"/>
      <c r="I6" s="127"/>
      <c r="J6" s="122">
        <f>IF(ISBLANK(J3),"",K120)</f>
        <v>1</v>
      </c>
      <c r="K6" s="123"/>
      <c r="L6" s="127"/>
      <c r="M6" s="122">
        <f>IF(ISBLANK(M3),"",N120)</f>
        <v>1</v>
      </c>
      <c r="N6" s="123"/>
      <c r="O6" s="127"/>
      <c r="P6" s="122">
        <f>IF(ISBLANK(P3),"",Q120)</f>
        <v>1</v>
      </c>
      <c r="Q6" s="123"/>
      <c r="R6" s="127"/>
      <c r="S6" s="122">
        <f>IF(ISBLANK(S3),"",T120)</f>
        <v>1</v>
      </c>
      <c r="T6" s="123"/>
      <c r="U6" s="127"/>
      <c r="V6" s="122">
        <f>IF(ISBLANK(V3),"",W120)</f>
        <v>1</v>
      </c>
      <c r="W6" s="123"/>
      <c r="X6" s="127"/>
      <c r="Y6" s="122">
        <f>IF(ISBLANK(Y3),"",Z120)</f>
        <v>3</v>
      </c>
      <c r="Z6" s="123"/>
      <c r="AA6" s="127"/>
      <c r="AB6" s="122">
        <f>IF(ISBLANK(AB3),"",AC120)</f>
        <v>1</v>
      </c>
      <c r="AC6" s="123"/>
      <c r="AD6" s="127"/>
      <c r="AE6" s="122" t="str">
        <f>IF(ISBLANK(AE3),"",AF120)</f>
        <v/>
      </c>
      <c r="AF6" s="123"/>
      <c r="AG6" s="154"/>
      <c r="AH6" s="157"/>
      <c r="AI6" s="108">
        <f>IF(ISBLANK(AI3),0,AJ120)</f>
        <v>0</v>
      </c>
      <c r="AJ6" s="109"/>
    </row>
    <row r="7" spans="1:43" ht="15" thickBot="1" x14ac:dyDescent="0.35">
      <c r="A7" s="121"/>
      <c r="B7" s="143"/>
      <c r="C7" s="2" t="s">
        <v>17</v>
      </c>
      <c r="D7" s="6">
        <f>IF(ISBLANK(D3),"",$C$87-E103+1)</f>
        <v>6</v>
      </c>
      <c r="E7" s="63">
        <f>D7</f>
        <v>6</v>
      </c>
      <c r="F7" s="128"/>
      <c r="G7" s="6">
        <f>IF(ISBLANK(G3),"",$C$87-H103+1)</f>
        <v>6</v>
      </c>
      <c r="H7" s="7">
        <f>IF(ISBLANK(G3),"",SUM(E7,G7))</f>
        <v>12</v>
      </c>
      <c r="I7" s="128"/>
      <c r="J7" s="6">
        <f>IF(ISBLANK(J3),"",$C$87-K103+1)</f>
        <v>6</v>
      </c>
      <c r="K7" s="7">
        <f>IF(ISBLANK(J3),"",SUM(H7,J7))</f>
        <v>18</v>
      </c>
      <c r="L7" s="128"/>
      <c r="M7" s="6">
        <f>IF(ISBLANK(M3),"",$C$87-N103+1)</f>
        <v>6</v>
      </c>
      <c r="N7" s="7">
        <f>IF(ISBLANK(M3),"",SUM(K7,M7))</f>
        <v>24</v>
      </c>
      <c r="O7" s="128"/>
      <c r="P7" s="6">
        <f>IF(ISBLANK(P3),"",$C$87-Q103+1)</f>
        <v>6</v>
      </c>
      <c r="Q7" s="7">
        <f>IF(ISBLANK(P3),"",SUM(N7,P7))</f>
        <v>30</v>
      </c>
      <c r="R7" s="128"/>
      <c r="S7" s="6">
        <f>IF(ISBLANK(S3),"",$C$87-T103+1)</f>
        <v>6</v>
      </c>
      <c r="T7" s="7">
        <f>IF(ISBLANK(S3),"",SUM(Q7,S7))</f>
        <v>36</v>
      </c>
      <c r="U7" s="128"/>
      <c r="V7" s="6">
        <f>IF(ISBLANK(V3),"",$C$87-W103+1)</f>
        <v>6</v>
      </c>
      <c r="W7" s="7">
        <f>IF(ISBLANK(V3),"",SUM(T7,V7))</f>
        <v>42</v>
      </c>
      <c r="X7" s="128"/>
      <c r="Y7" s="6">
        <f>IF(ISBLANK(Y3),"",$C$87-Z103+1)</f>
        <v>4</v>
      </c>
      <c r="Z7" s="7">
        <f>IF(ISBLANK(Y3),"",SUM(W7,Y7))</f>
        <v>46</v>
      </c>
      <c r="AA7" s="128"/>
      <c r="AB7" s="6">
        <f>IF(ISBLANK(AB3),"",$C$87-AC103+1)</f>
        <v>6</v>
      </c>
      <c r="AC7" s="7">
        <f>IF(ISBLANK(AB3),"",SUM(Z7,AB7))</f>
        <v>52</v>
      </c>
      <c r="AD7" s="128"/>
      <c r="AE7" s="6" t="str">
        <f>IF(ISBLANK(AE3),"",$C$87-AF103+1)</f>
        <v/>
      </c>
      <c r="AF7" s="9" t="str">
        <f>IF(ISBLANK(AE3),"",SUM(AC7,AE7))</f>
        <v/>
      </c>
      <c r="AG7" s="155"/>
      <c r="AH7" s="158"/>
      <c r="AI7" s="110"/>
      <c r="AJ7" s="111"/>
    </row>
    <row r="8" spans="1:43" ht="14.4" x14ac:dyDescent="0.3">
      <c r="A8" s="121" t="s">
        <v>3</v>
      </c>
      <c r="B8" s="141" t="s">
        <v>70</v>
      </c>
      <c r="C8" s="3" t="s">
        <v>13</v>
      </c>
      <c r="D8" s="124">
        <v>1.3665509259259258E-3</v>
      </c>
      <c r="E8" s="144"/>
      <c r="F8" s="126">
        <f>IF(ISBLANK(D8),"",RANK(E12,(E$7,E$12,E$17,E$22,E$27,E$32,E$37,E$42,E$47,E$52,E$57,E$62),0))</f>
        <v>5</v>
      </c>
      <c r="G8" s="124">
        <v>1.852199074074074E-3</v>
      </c>
      <c r="H8" s="125"/>
      <c r="I8" s="126">
        <f>IF(ISBLANK(G8),"",RANK(H12,(H$7,H$12,H$17,H$22,H$27,H$32,H$37,H$42,H$47,H$52,H$57,H$62),0))</f>
        <v>5</v>
      </c>
      <c r="J8" s="124">
        <v>2.2488425925925926E-3</v>
      </c>
      <c r="K8" s="125"/>
      <c r="L8" s="126">
        <f>IF(ISBLANK(J8),"",RANK(K12,(K$7,K$12,K$17,K$22,K$27,K$32,K$37,K$42,K$47,K$52,K$57,K$62),0))</f>
        <v>5</v>
      </c>
      <c r="M8" s="124">
        <v>2.8836805555555556E-3</v>
      </c>
      <c r="N8" s="125"/>
      <c r="O8" s="126">
        <f>IF(ISBLANK(M8),"",RANK(N12,(N$7,N$12,N$17,N$22,N$27,N$32,N$37,N$42,N$47,N$52,N$57,N$62),0))</f>
        <v>5</v>
      </c>
      <c r="P8" s="124">
        <v>4.8310185185185186E-4</v>
      </c>
      <c r="Q8" s="125"/>
      <c r="R8" s="126">
        <f>IF(ISBLANK(P8),"",RANK(Q12,(Q$7,Q$12,Q$17,Q$22,Q$27,Q$32,Q$37,Q$42,Q$47,Q$52,Q$57,Q$62),0))</f>
        <v>5</v>
      </c>
      <c r="S8" s="124">
        <v>1.464699074074074E-3</v>
      </c>
      <c r="T8" s="125"/>
      <c r="U8" s="126">
        <f>IF(ISBLANK(S8),"",RANK(T12,(T$7,T$12,T$17,T$22,T$27,T$32,T$37,T$42,T$47,T$52,T$57,T$62),0))</f>
        <v>5</v>
      </c>
      <c r="V8" s="124">
        <v>2.0751157407407407E-3</v>
      </c>
      <c r="W8" s="125"/>
      <c r="X8" s="126">
        <f>IF(ISBLANK(V8),"",RANK(W12,(W$7,W$12,W$17,W$22,W$27,W$32,W$37,W$42,W$47,W$52,W$57,W$62),0))</f>
        <v>5</v>
      </c>
      <c r="Y8" s="124">
        <v>1.614236111111111E-3</v>
      </c>
      <c r="Z8" s="125"/>
      <c r="AA8" s="126">
        <f>IF(ISBLANK(Y8),"",RANK(Z12,(Z$7,Z$12,Z$17,Z$22,Z$27,Z$32,Z$37,Z$42,Z$47,Z$52,Z$57,Z$62),0))</f>
        <v>5</v>
      </c>
      <c r="AB8" s="124">
        <v>1.826273148148148E-3</v>
      </c>
      <c r="AC8" s="125"/>
      <c r="AD8" s="126">
        <f>IF(ISBLANK(AB8),"",RANK(AC12,(AC$7,AC$12,AC$17,AC$22,AC$27,AC$32,AC$37,AC$42,AC$47,AC$52,AC$57,AC$62),0))</f>
        <v>5</v>
      </c>
      <c r="AE8" s="129"/>
      <c r="AF8" s="171"/>
      <c r="AG8" s="153">
        <f>IF(ISBLANK(D8),"",SUM(D12,G12,J12,M12,P12,S12,V12,Y12,AB12,AE12,AE9)+IF(AI11=0,0,(($C$87-AI11+1)/1000)))</f>
        <v>17</v>
      </c>
      <c r="AH8" s="156">
        <f>IF(ISBLANK(D8),"",RANK(AG8,($AG$3,$AG$8,$AG$13,$AG$18,$AG$23,$AG$28,$AG$33,$AG$38,$AG$43,$AG$48,$AG$53,$AG$58)))</f>
        <v>5</v>
      </c>
      <c r="AI8" s="135"/>
      <c r="AJ8" s="136"/>
    </row>
    <row r="9" spans="1:43" ht="14.4" x14ac:dyDescent="0.3">
      <c r="A9" s="121"/>
      <c r="B9" s="142"/>
      <c r="C9" s="4" t="s">
        <v>14</v>
      </c>
      <c r="D9" s="159">
        <v>5.7870370370370373E-5</v>
      </c>
      <c r="E9" s="160"/>
      <c r="F9" s="127"/>
      <c r="G9" s="159"/>
      <c r="H9" s="161"/>
      <c r="I9" s="127"/>
      <c r="J9" s="159">
        <v>2.3148148148148147E-5</v>
      </c>
      <c r="K9" s="161"/>
      <c r="L9" s="127"/>
      <c r="M9" s="159"/>
      <c r="N9" s="161"/>
      <c r="O9" s="127"/>
      <c r="P9" s="159"/>
      <c r="Q9" s="161"/>
      <c r="R9" s="127"/>
      <c r="S9" s="159">
        <v>6.9444444444444444E-5</v>
      </c>
      <c r="T9" s="161"/>
      <c r="U9" s="127"/>
      <c r="V9" s="159">
        <v>1.1574074074074073E-5</v>
      </c>
      <c r="W9" s="161"/>
      <c r="X9" s="127"/>
      <c r="Y9" s="159"/>
      <c r="Z9" s="161"/>
      <c r="AA9" s="127"/>
      <c r="AB9" s="159"/>
      <c r="AC9" s="161"/>
      <c r="AD9" s="127"/>
      <c r="AE9" s="162"/>
      <c r="AF9" s="163"/>
      <c r="AG9" s="154"/>
      <c r="AH9" s="157"/>
      <c r="AI9" s="118"/>
      <c r="AJ9" s="119"/>
    </row>
    <row r="10" spans="1:43" ht="14.4" x14ac:dyDescent="0.3">
      <c r="A10" s="121"/>
      <c r="B10" s="142"/>
      <c r="C10" s="5" t="s">
        <v>15</v>
      </c>
      <c r="D10" s="172">
        <f>SUM(D8,D9)</f>
        <v>1.4244212962962962E-3</v>
      </c>
      <c r="E10" s="173"/>
      <c r="F10" s="127"/>
      <c r="G10" s="164">
        <f>SUM(G8,G9)</f>
        <v>1.852199074074074E-3</v>
      </c>
      <c r="H10" s="166"/>
      <c r="I10" s="127"/>
      <c r="J10" s="164">
        <f>SUM(J8,J9)</f>
        <v>2.2719907407407407E-3</v>
      </c>
      <c r="K10" s="166"/>
      <c r="L10" s="127"/>
      <c r="M10" s="164">
        <f>SUM(M8,M9)</f>
        <v>2.8836805555555556E-3</v>
      </c>
      <c r="N10" s="166"/>
      <c r="O10" s="127"/>
      <c r="P10" s="164">
        <f>SUM(P8,P9)</f>
        <v>4.8310185185185186E-4</v>
      </c>
      <c r="Q10" s="166"/>
      <c r="R10" s="127"/>
      <c r="S10" s="164">
        <f>SUM(S8,S9)</f>
        <v>1.5341435185185185E-3</v>
      </c>
      <c r="T10" s="166"/>
      <c r="U10" s="127"/>
      <c r="V10" s="164">
        <f>SUM(V8,V9)</f>
        <v>2.0866898148148147E-3</v>
      </c>
      <c r="W10" s="166"/>
      <c r="X10" s="127"/>
      <c r="Y10" s="164">
        <f>SUM(Y8,Y9)</f>
        <v>1.614236111111111E-3</v>
      </c>
      <c r="Z10" s="166"/>
      <c r="AA10" s="127"/>
      <c r="AB10" s="164">
        <f>SUM(AB8,AB9)</f>
        <v>1.826273148148148E-3</v>
      </c>
      <c r="AC10" s="166"/>
      <c r="AD10" s="127"/>
      <c r="AE10" s="167">
        <f>AE8</f>
        <v>0</v>
      </c>
      <c r="AF10" s="169"/>
      <c r="AG10" s="154"/>
      <c r="AH10" s="157"/>
      <c r="AI10" s="114">
        <f>SUM(AI8:AJ9)</f>
        <v>0</v>
      </c>
      <c r="AJ10" s="115"/>
    </row>
    <row r="11" spans="1:43" ht="14.4" x14ac:dyDescent="0.3">
      <c r="A11" s="121"/>
      <c r="B11" s="142"/>
      <c r="C11" s="5" t="s">
        <v>16</v>
      </c>
      <c r="D11" s="122">
        <f>IF(ISBLANK(D8),"",E121)</f>
        <v>5</v>
      </c>
      <c r="E11" s="123"/>
      <c r="F11" s="127"/>
      <c r="G11" s="122">
        <f>IF(ISBLANK(G8),"",H121)</f>
        <v>5</v>
      </c>
      <c r="H11" s="123"/>
      <c r="I11" s="127"/>
      <c r="J11" s="122">
        <f>IF(ISBLANK(J8),"",K121)</f>
        <v>5</v>
      </c>
      <c r="K11" s="123"/>
      <c r="L11" s="127"/>
      <c r="M11" s="122">
        <f>IF(ISBLANK(M8),"",N121)</f>
        <v>5</v>
      </c>
      <c r="N11" s="123"/>
      <c r="O11" s="127"/>
      <c r="P11" s="122">
        <f>IF(ISBLANK(P8),"",Q121)</f>
        <v>6</v>
      </c>
      <c r="Q11" s="123"/>
      <c r="R11" s="127"/>
      <c r="S11" s="122">
        <f>IF(ISBLANK(S8),"",T121)</f>
        <v>5</v>
      </c>
      <c r="T11" s="123"/>
      <c r="U11" s="127"/>
      <c r="V11" s="122">
        <f>IF(ISBLANK(V8),"",W121)</f>
        <v>5</v>
      </c>
      <c r="W11" s="123"/>
      <c r="X11" s="127"/>
      <c r="Y11" s="122">
        <f>IF(ISBLANK(Y8),"",Z121)</f>
        <v>5</v>
      </c>
      <c r="Z11" s="123"/>
      <c r="AA11" s="127"/>
      <c r="AB11" s="122">
        <f>IF(ISBLANK(AB8),"",AC121)</f>
        <v>5</v>
      </c>
      <c r="AC11" s="123"/>
      <c r="AD11" s="127"/>
      <c r="AE11" s="122" t="str">
        <f>IF(ISBLANK(AE8),"",AF121)</f>
        <v/>
      </c>
      <c r="AF11" s="123"/>
      <c r="AG11" s="154"/>
      <c r="AH11" s="157"/>
      <c r="AI11" s="104">
        <f>IF(ISBLANK(AI8),0,AJ121)</f>
        <v>0</v>
      </c>
      <c r="AJ11" s="105"/>
    </row>
    <row r="12" spans="1:43" ht="15" thickBot="1" x14ac:dyDescent="0.35">
      <c r="A12" s="121"/>
      <c r="B12" s="143"/>
      <c r="C12" s="2" t="s">
        <v>17</v>
      </c>
      <c r="D12" s="6">
        <f>IF(ISBLANK(D8),"",$C$87-E104+1)</f>
        <v>2</v>
      </c>
      <c r="E12" s="63">
        <f>D12</f>
        <v>2</v>
      </c>
      <c r="F12" s="128"/>
      <c r="G12" s="6">
        <f>IF(ISBLANK(G8),"",$C$87-H104+1)</f>
        <v>2</v>
      </c>
      <c r="H12" s="7">
        <f>IF(ISBLANK(G8),"",SUM(E12,G12))</f>
        <v>4</v>
      </c>
      <c r="I12" s="128"/>
      <c r="J12" s="6">
        <f>IF(ISBLANK(J8),"",$C$87-K104+1)</f>
        <v>2</v>
      </c>
      <c r="K12" s="7">
        <f>IF(ISBLANK(J8),"",SUM(H12,J12))</f>
        <v>6</v>
      </c>
      <c r="L12" s="128"/>
      <c r="M12" s="6">
        <f>IF(ISBLANK(M8),"",$C$87-N104+1)</f>
        <v>2</v>
      </c>
      <c r="N12" s="7">
        <f>IF(ISBLANK(M8),"",SUM(K12,M12))</f>
        <v>8</v>
      </c>
      <c r="O12" s="128"/>
      <c r="P12" s="6">
        <f>IF(ISBLANK(P8),"",$C$87-Q104+1)</f>
        <v>1</v>
      </c>
      <c r="Q12" s="7">
        <f>IF(ISBLANK(P8),"",SUM(N12,P12))</f>
        <v>9</v>
      </c>
      <c r="R12" s="128"/>
      <c r="S12" s="6">
        <f>IF(ISBLANK(S8),"",$C$87-T104+1)</f>
        <v>2</v>
      </c>
      <c r="T12" s="7">
        <f>IF(ISBLANK(S8),"",SUM(Q12,S12))</f>
        <v>11</v>
      </c>
      <c r="U12" s="128"/>
      <c r="V12" s="6">
        <f>IF(ISBLANK(V8),"",$C$87-W104+1)</f>
        <v>2</v>
      </c>
      <c r="W12" s="7">
        <f>IF(ISBLANK(V8),"",SUM(T12,V12))</f>
        <v>13</v>
      </c>
      <c r="X12" s="128"/>
      <c r="Y12" s="6">
        <f>IF(ISBLANK(Y8),"",$C$87-Z104+1)</f>
        <v>2</v>
      </c>
      <c r="Z12" s="7">
        <f>IF(ISBLANK(Y8),"",SUM(W12,Y12))</f>
        <v>15</v>
      </c>
      <c r="AA12" s="128"/>
      <c r="AB12" s="6">
        <f>IF(ISBLANK(AB8),"",$C$87-AC104+1)</f>
        <v>2</v>
      </c>
      <c r="AC12" s="7">
        <f>IF(ISBLANK(AB8),"",SUM(Z12,AB12))</f>
        <v>17</v>
      </c>
      <c r="AD12" s="128"/>
      <c r="AE12" s="6" t="str">
        <f>IF(ISBLANK(AE8),"",$C$87-AF104+1)</f>
        <v/>
      </c>
      <c r="AF12" s="7" t="str">
        <f>IF(ISBLANK(AE8),"",SUM(AC12,AE12))</f>
        <v/>
      </c>
      <c r="AG12" s="155"/>
      <c r="AH12" s="158"/>
      <c r="AI12" s="106"/>
      <c r="AJ12" s="107"/>
    </row>
    <row r="13" spans="1:43" ht="14.4" x14ac:dyDescent="0.3">
      <c r="A13" s="121" t="s">
        <v>4</v>
      </c>
      <c r="B13" s="141" t="s">
        <v>71</v>
      </c>
      <c r="C13" s="3" t="s">
        <v>13</v>
      </c>
      <c r="D13" s="124">
        <v>1.2364583333333333E-3</v>
      </c>
      <c r="E13" s="144"/>
      <c r="F13" s="126">
        <f>IF(ISBLANK(D13),"",RANK(E17,(E$7,E$12,E$17,E$22,E$27,E$32,E$37,E$42,E$47,E$52,E$57,E$62),0))</f>
        <v>2</v>
      </c>
      <c r="G13" s="124">
        <v>1.2038194444444444E-3</v>
      </c>
      <c r="H13" s="125"/>
      <c r="I13" s="126">
        <f>IF(ISBLANK(G13),"",RANK(H17,(H$7,H$12,H$17,H$22,H$27,H$32,H$37,H$42,H$47,H$52,H$57,H$62),0))</f>
        <v>2</v>
      </c>
      <c r="J13" s="124">
        <v>1.8518518518518519E-3</v>
      </c>
      <c r="K13" s="125"/>
      <c r="L13" s="126">
        <f>IF(ISBLANK(J13),"",RANK(K17,(K$7,K$12,K$17,K$22,K$27,K$32,K$37,K$42,K$47,K$52,K$57,K$62),0))</f>
        <v>2</v>
      </c>
      <c r="M13" s="124">
        <v>2.5526620370370373E-3</v>
      </c>
      <c r="N13" s="125"/>
      <c r="O13" s="126">
        <f>IF(ISBLANK(M13),"",RANK(N17,(N$7,N$12,N$17,N$22,N$27,N$32,N$37,N$42,N$47,N$52,N$57,N$62),0))</f>
        <v>2</v>
      </c>
      <c r="P13" s="124">
        <v>2.4074074074074075E-4</v>
      </c>
      <c r="Q13" s="125"/>
      <c r="R13" s="126">
        <f>IF(ISBLANK(P13),"",RANK(Q17,(Q$7,Q$12,Q$17,Q$22,Q$27,Q$32,Q$37,Q$42,Q$47,Q$52,Q$57,Q$62),0))</f>
        <v>2</v>
      </c>
      <c r="S13" s="124">
        <v>1.1859953703703705E-3</v>
      </c>
      <c r="T13" s="125"/>
      <c r="U13" s="126">
        <f>IF(ISBLANK(S13),"",RANK(T17,(T$7,T$12,T$17,T$22,T$27,T$32,T$37,T$42,T$47,T$52,T$57,T$62),0))</f>
        <v>2</v>
      </c>
      <c r="V13" s="124">
        <v>1.671875E-3</v>
      </c>
      <c r="W13" s="125"/>
      <c r="X13" s="126">
        <f>IF(ISBLANK(V13),"",RANK(W17,(W$7,W$12,W$17,W$22,W$27,W$32,W$37,W$42,W$47,W$52,W$57,W$62),0))</f>
        <v>2</v>
      </c>
      <c r="Y13" s="124">
        <v>1.1158564814814813E-3</v>
      </c>
      <c r="Z13" s="125"/>
      <c r="AA13" s="126">
        <f>IF(ISBLANK(Y13),"",RANK(Z17,(Z$7,Z$12,Z$17,Z$22,Z$27,Z$32,Z$37,Z$42,Z$47,Z$52,Z$57,Z$62),0))</f>
        <v>2</v>
      </c>
      <c r="AB13" s="124">
        <v>1.6201388888888888E-3</v>
      </c>
      <c r="AC13" s="125"/>
      <c r="AD13" s="126">
        <f>IF(ISBLANK(AB13),"",RANK(AC17,(AC$7,AC$12,AC$17,AC$22,AC$27,AC$32,AC$37,AC$42,AC$47,AC$52,AC$57,AC$62),0))</f>
        <v>2</v>
      </c>
      <c r="AE13" s="129"/>
      <c r="AF13" s="130"/>
      <c r="AG13" s="153">
        <f>IF(ISBLANK(D13),"",SUM(D17,G17,J17,M17,P17,S17,V17,Y17,AB17,AE17,AE14)+IF(AI16=0,0,(($C$87-AI16+1)/1000)))</f>
        <v>46</v>
      </c>
      <c r="AH13" s="156">
        <f>IF(ISBLANK(D13),"",RANK(AG13,($AG$3,$AG$8,$AG$13,$AG$18,$AG$23,$AG$28,$AG$33,$AG$38,$AG$43,$AG$48,$AG$53,$AG$58)))</f>
        <v>2</v>
      </c>
      <c r="AI13" s="116"/>
      <c r="AJ13" s="117"/>
    </row>
    <row r="14" spans="1:43" ht="14.4" x14ac:dyDescent="0.3">
      <c r="A14" s="121"/>
      <c r="B14" s="142"/>
      <c r="C14" s="4" t="s">
        <v>14</v>
      </c>
      <c r="D14" s="159">
        <v>2.3148148148148147E-5</v>
      </c>
      <c r="E14" s="160"/>
      <c r="F14" s="127"/>
      <c r="G14" s="159">
        <v>1.1574074074074073E-5</v>
      </c>
      <c r="H14" s="161"/>
      <c r="I14" s="127"/>
      <c r="J14" s="159">
        <v>2.3148148148148147E-5</v>
      </c>
      <c r="K14" s="161"/>
      <c r="L14" s="127"/>
      <c r="M14" s="159">
        <v>2.3148148148148147E-5</v>
      </c>
      <c r="N14" s="161"/>
      <c r="O14" s="127"/>
      <c r="P14" s="159"/>
      <c r="Q14" s="161"/>
      <c r="R14" s="127"/>
      <c r="S14" s="159">
        <v>8.1018518518518516E-5</v>
      </c>
      <c r="T14" s="161"/>
      <c r="U14" s="127"/>
      <c r="V14" s="159">
        <v>1.1574074074074073E-5</v>
      </c>
      <c r="W14" s="161"/>
      <c r="X14" s="127"/>
      <c r="Y14" s="159">
        <v>4.6296296296296294E-5</v>
      </c>
      <c r="Z14" s="161"/>
      <c r="AA14" s="127"/>
      <c r="AB14" s="159"/>
      <c r="AC14" s="161"/>
      <c r="AD14" s="127"/>
      <c r="AE14" s="162"/>
      <c r="AF14" s="163"/>
      <c r="AG14" s="154"/>
      <c r="AH14" s="157"/>
      <c r="AI14" s="118"/>
      <c r="AJ14" s="119"/>
    </row>
    <row r="15" spans="1:43" ht="14.4" x14ac:dyDescent="0.3">
      <c r="A15" s="121"/>
      <c r="B15" s="142"/>
      <c r="C15" s="5" t="s">
        <v>15</v>
      </c>
      <c r="D15" s="164">
        <f>SUM(D13,D14)</f>
        <v>1.2596064814814816E-3</v>
      </c>
      <c r="E15" s="165"/>
      <c r="F15" s="127"/>
      <c r="G15" s="164">
        <f>SUM(G13,G14)</f>
        <v>1.2153935185185184E-3</v>
      </c>
      <c r="H15" s="166"/>
      <c r="I15" s="127"/>
      <c r="J15" s="164">
        <f>SUM(J13,J14)</f>
        <v>1.8750000000000001E-3</v>
      </c>
      <c r="K15" s="166"/>
      <c r="L15" s="127"/>
      <c r="M15" s="164">
        <f>SUM(M13,M14)</f>
        <v>2.5758101851851853E-3</v>
      </c>
      <c r="N15" s="166"/>
      <c r="O15" s="127"/>
      <c r="P15" s="164">
        <f>SUM(P13,P14)</f>
        <v>2.4074074074074075E-4</v>
      </c>
      <c r="Q15" s="166"/>
      <c r="R15" s="127"/>
      <c r="S15" s="164">
        <f>SUM(S13,S14)</f>
        <v>1.2670138888888889E-3</v>
      </c>
      <c r="T15" s="166"/>
      <c r="U15" s="127"/>
      <c r="V15" s="164">
        <f>SUM(V13,V14)</f>
        <v>1.683449074074074E-3</v>
      </c>
      <c r="W15" s="166"/>
      <c r="X15" s="127"/>
      <c r="Y15" s="164">
        <f>SUM(Y13,Y14)</f>
        <v>1.1621527777777776E-3</v>
      </c>
      <c r="Z15" s="166"/>
      <c r="AA15" s="127"/>
      <c r="AB15" s="164">
        <f>SUM(AB13,AB14)</f>
        <v>1.6201388888888888E-3</v>
      </c>
      <c r="AC15" s="166"/>
      <c r="AD15" s="127"/>
      <c r="AE15" s="167">
        <f>AE13</f>
        <v>0</v>
      </c>
      <c r="AF15" s="169"/>
      <c r="AG15" s="154"/>
      <c r="AH15" s="157"/>
      <c r="AI15" s="114">
        <f>SUM(AI13:AJ14)</f>
        <v>0</v>
      </c>
      <c r="AJ15" s="115"/>
    </row>
    <row r="16" spans="1:43" ht="14.4" x14ac:dyDescent="0.3">
      <c r="A16" s="121"/>
      <c r="B16" s="142"/>
      <c r="C16" s="5" t="s">
        <v>16</v>
      </c>
      <c r="D16" s="122">
        <f>IF(ISBLANK(D13),"",E122)</f>
        <v>2</v>
      </c>
      <c r="E16" s="123"/>
      <c r="F16" s="127"/>
      <c r="G16" s="122">
        <f>IF(ISBLANK(G13),"",H122)</f>
        <v>2</v>
      </c>
      <c r="H16" s="123"/>
      <c r="I16" s="127"/>
      <c r="J16" s="122">
        <f>IF(ISBLANK(J13),"",K122)</f>
        <v>2</v>
      </c>
      <c r="K16" s="123"/>
      <c r="L16" s="127"/>
      <c r="M16" s="122">
        <f>IF(ISBLANK(M13),"",N122)</f>
        <v>2</v>
      </c>
      <c r="N16" s="123"/>
      <c r="O16" s="127"/>
      <c r="P16" s="122">
        <f>IF(ISBLANK(P13),"",Q122)</f>
        <v>2</v>
      </c>
      <c r="Q16" s="123"/>
      <c r="R16" s="127"/>
      <c r="S16" s="122">
        <f>IF(ISBLANK(S13),"",T122)</f>
        <v>2</v>
      </c>
      <c r="T16" s="123"/>
      <c r="U16" s="127"/>
      <c r="V16" s="122">
        <f>IF(ISBLANK(V13),"",W122)</f>
        <v>2</v>
      </c>
      <c r="W16" s="123"/>
      <c r="X16" s="127"/>
      <c r="Y16" s="122">
        <f>IF(ISBLANK(Y13),"",Z122)</f>
        <v>1</v>
      </c>
      <c r="Z16" s="123"/>
      <c r="AA16" s="127"/>
      <c r="AB16" s="122">
        <f>IF(ISBLANK(AB13),"",AC122)</f>
        <v>2</v>
      </c>
      <c r="AC16" s="123"/>
      <c r="AD16" s="127"/>
      <c r="AE16" s="122" t="str">
        <f>IF(ISBLANK(AE13),"",AF122)</f>
        <v/>
      </c>
      <c r="AF16" s="123"/>
      <c r="AG16" s="154"/>
      <c r="AH16" s="157"/>
      <c r="AI16" s="104">
        <f>IF(ISBLANK(AI13),0,AJ122)</f>
        <v>0</v>
      </c>
      <c r="AJ16" s="105"/>
    </row>
    <row r="17" spans="1:36" ht="15" thickBot="1" x14ac:dyDescent="0.35">
      <c r="A17" s="121"/>
      <c r="B17" s="143"/>
      <c r="C17" s="2" t="s">
        <v>17</v>
      </c>
      <c r="D17" s="6">
        <f>IF(ISBLANK(D13),"",$C$87-E105+1)</f>
        <v>5</v>
      </c>
      <c r="E17" s="63">
        <f>D17</f>
        <v>5</v>
      </c>
      <c r="F17" s="128"/>
      <c r="G17" s="6">
        <f>IF(ISBLANK(G13),"",$C$87-H105+1)</f>
        <v>5</v>
      </c>
      <c r="H17" s="7">
        <f>IF(ISBLANK(G13),"",SUM(E17,G17))</f>
        <v>10</v>
      </c>
      <c r="I17" s="128"/>
      <c r="J17" s="6">
        <f>IF(ISBLANK(J13),"",$C$87-K105+1)</f>
        <v>5</v>
      </c>
      <c r="K17" s="7">
        <f>IF(ISBLANK(J13),"",SUM(H17,J17))</f>
        <v>15</v>
      </c>
      <c r="L17" s="128"/>
      <c r="M17" s="6">
        <f>IF(ISBLANK(M13),"",$C$87-N105+1)</f>
        <v>5</v>
      </c>
      <c r="N17" s="7">
        <f>IF(ISBLANK(M13),"",SUM(K17,M17))</f>
        <v>20</v>
      </c>
      <c r="O17" s="128"/>
      <c r="P17" s="6">
        <f>IF(ISBLANK(P13),"",$C$87-Q105+1)</f>
        <v>5</v>
      </c>
      <c r="Q17" s="7">
        <f>IF(ISBLANK(P13),"",SUM(N17,P17))</f>
        <v>25</v>
      </c>
      <c r="R17" s="128"/>
      <c r="S17" s="6">
        <f>IF(ISBLANK(S13),"",$C$87-T105+1)</f>
        <v>5</v>
      </c>
      <c r="T17" s="7">
        <f>IF(ISBLANK(S13),"",SUM(Q17,S17))</f>
        <v>30</v>
      </c>
      <c r="U17" s="128"/>
      <c r="V17" s="6">
        <f>IF(ISBLANK(V13),"",$C$87-W105+1)</f>
        <v>5</v>
      </c>
      <c r="W17" s="7">
        <f>IF(ISBLANK(V13),"",SUM(T17,V17))</f>
        <v>35</v>
      </c>
      <c r="X17" s="128"/>
      <c r="Y17" s="6">
        <f>IF(ISBLANK(Y13),"",$C$87-Z105+1)</f>
        <v>6</v>
      </c>
      <c r="Z17" s="7">
        <f>IF(ISBLANK(Y13),"",SUM(W17,Y17))</f>
        <v>41</v>
      </c>
      <c r="AA17" s="128"/>
      <c r="AB17" s="6">
        <f>IF(ISBLANK(AB13),"",$C$87-AC105+1)</f>
        <v>5</v>
      </c>
      <c r="AC17" s="7">
        <f>IF(ISBLANK(AB13),"",SUM(Z17,AB17))</f>
        <v>46</v>
      </c>
      <c r="AD17" s="128"/>
      <c r="AE17" s="6" t="str">
        <f>IF(ISBLANK(AE13),"",$C$87-AF105+1)</f>
        <v/>
      </c>
      <c r="AF17" s="7" t="str">
        <f>IF(ISBLANK(AE13),"",SUM(AC17,AE17))</f>
        <v/>
      </c>
      <c r="AG17" s="155"/>
      <c r="AH17" s="158"/>
      <c r="AI17" s="106"/>
      <c r="AJ17" s="107"/>
    </row>
    <row r="18" spans="1:36" ht="14.4" x14ac:dyDescent="0.3">
      <c r="A18" s="121" t="s">
        <v>5</v>
      </c>
      <c r="B18" s="141" t="s">
        <v>72</v>
      </c>
      <c r="C18" s="3" t="s">
        <v>13</v>
      </c>
      <c r="D18" s="124">
        <v>1.4476851851851851E-3</v>
      </c>
      <c r="E18" s="144"/>
      <c r="F18" s="126">
        <f>IF(ISBLANK(D18),"",RANK(E22,(E$7,E$12,E$17,E$22,E$27,E$32,E$37,E$42,E$47,E$52,E$57,E$62),0))</f>
        <v>6</v>
      </c>
      <c r="G18" s="124">
        <v>2.0950231481481479E-3</v>
      </c>
      <c r="H18" s="125"/>
      <c r="I18" s="126">
        <f>IF(ISBLANK(G18),"",RANK(H22,(H$7,H$12,H$17,H$22,H$27,H$32,H$37,H$42,H$47,H$52,H$57,H$62),0))</f>
        <v>6</v>
      </c>
      <c r="J18" s="124">
        <v>2.5696759259259262E-3</v>
      </c>
      <c r="K18" s="125"/>
      <c r="L18" s="126">
        <f>IF(ISBLANK(J18),"",RANK(K22,(K$7,K$12,K$17,K$22,K$27,K$32,K$37,K$42,K$47,K$52,K$57,K$62),0))</f>
        <v>6</v>
      </c>
      <c r="M18" s="124">
        <v>3.2538194444444446E-3</v>
      </c>
      <c r="N18" s="125"/>
      <c r="O18" s="126">
        <f>IF(ISBLANK(M18),"",RANK(N22,(N$7,N$12,N$17,N$22,N$27,N$32,N$37,N$42,N$47,N$52,N$57,N$62),0))</f>
        <v>6</v>
      </c>
      <c r="P18" s="124">
        <v>4.1238425925925931E-4</v>
      </c>
      <c r="Q18" s="125"/>
      <c r="R18" s="126">
        <f>IF(ISBLANK(P18),"",RANK(Q22,(Q$7,Q$12,Q$17,Q$22,Q$27,Q$32,Q$37,Q$42,Q$47,Q$52,Q$57,Q$62),0))</f>
        <v>6</v>
      </c>
      <c r="S18" s="124">
        <v>1.7538194444444443E-3</v>
      </c>
      <c r="T18" s="125"/>
      <c r="U18" s="126">
        <f>IF(ISBLANK(S18),"",RANK(T22,(T$7,T$12,T$17,T$22,T$27,T$32,T$37,T$42,T$47,T$52,T$57,T$62),0))</f>
        <v>6</v>
      </c>
      <c r="V18" s="124">
        <v>2.4234953703703701E-3</v>
      </c>
      <c r="W18" s="125"/>
      <c r="X18" s="126">
        <f>IF(ISBLANK(V18),"",RANK(W22,(W$7,W$12,W$17,W$22,W$27,W$32,W$37,W$42,W$47,W$52,W$57,W$62),0))</f>
        <v>6</v>
      </c>
      <c r="Y18" s="124">
        <v>1.6505787037037038E-3</v>
      </c>
      <c r="Z18" s="125"/>
      <c r="AA18" s="126">
        <f>IF(ISBLANK(Y18),"",RANK(Z22,(Z$7,Z$12,Z$17,Z$22,Z$27,Z$32,Z$37,Z$42,Z$47,Z$52,Z$57,Z$62),0))</f>
        <v>6</v>
      </c>
      <c r="AB18" s="124">
        <v>2.0806712962962966E-3</v>
      </c>
      <c r="AC18" s="125"/>
      <c r="AD18" s="126">
        <f>IF(ISBLANK(AB18),"",RANK(AC22,(AC$7,AC$12,AC$17,AC$22,AC$27,AC$32,AC$37,AC$42,AC$47,AC$52,AC$57,AC$62),0))</f>
        <v>6</v>
      </c>
      <c r="AE18" s="129"/>
      <c r="AF18" s="130"/>
      <c r="AG18" s="153">
        <f>IF(ISBLANK(D18),"",SUM(D22,G22,J22,M22,P22,S22,V22,Y22,AB22,AE22,AE19)+IF(AI21=0,0,(($C$87-AI21+1)/1000)))</f>
        <v>11</v>
      </c>
      <c r="AH18" s="156">
        <f>IF(ISBLANK(D18),"",RANK(AG18,($AG$3,$AG$8,$AG$13,$AG$18,$AG$23,$AG$28,$AG$33,$AG$38,$AG$43,$AG$48,$AG$53,$AG$58)))</f>
        <v>6</v>
      </c>
      <c r="AI18" s="135"/>
      <c r="AJ18" s="136"/>
    </row>
    <row r="19" spans="1:36" ht="14.4" x14ac:dyDescent="0.3">
      <c r="A19" s="121"/>
      <c r="B19" s="142"/>
      <c r="C19" s="4" t="s">
        <v>14</v>
      </c>
      <c r="D19" s="159">
        <v>1.6203703703703703E-4</v>
      </c>
      <c r="E19" s="160"/>
      <c r="F19" s="127"/>
      <c r="G19" s="159">
        <v>8.1018518518518516E-5</v>
      </c>
      <c r="H19" s="161"/>
      <c r="I19" s="127"/>
      <c r="J19" s="159">
        <v>3.4722222222222222E-5</v>
      </c>
      <c r="K19" s="161"/>
      <c r="L19" s="127"/>
      <c r="M19" s="159">
        <v>1.3888888888888889E-4</v>
      </c>
      <c r="N19" s="161"/>
      <c r="O19" s="127"/>
      <c r="P19" s="159"/>
      <c r="Q19" s="161"/>
      <c r="R19" s="127"/>
      <c r="S19" s="159"/>
      <c r="T19" s="161"/>
      <c r="U19" s="127"/>
      <c r="V19" s="159">
        <v>6.9444444444444444E-5</v>
      </c>
      <c r="W19" s="161"/>
      <c r="X19" s="127"/>
      <c r="Y19" s="159">
        <v>2.3148148148148147E-5</v>
      </c>
      <c r="Z19" s="161"/>
      <c r="AA19" s="127"/>
      <c r="AB19" s="159"/>
      <c r="AC19" s="161"/>
      <c r="AD19" s="127"/>
      <c r="AE19" s="162"/>
      <c r="AF19" s="163"/>
      <c r="AG19" s="154"/>
      <c r="AH19" s="157"/>
      <c r="AI19" s="118"/>
      <c r="AJ19" s="119"/>
    </row>
    <row r="20" spans="1:36" ht="14.4" x14ac:dyDescent="0.3">
      <c r="A20" s="121"/>
      <c r="B20" s="142"/>
      <c r="C20" s="5" t="s">
        <v>15</v>
      </c>
      <c r="D20" s="164">
        <f>SUM(D18,D19)</f>
        <v>1.609722222222222E-3</v>
      </c>
      <c r="E20" s="165"/>
      <c r="F20" s="127"/>
      <c r="G20" s="164">
        <f>SUM(G18,G19)</f>
        <v>2.1760416666666664E-3</v>
      </c>
      <c r="H20" s="166"/>
      <c r="I20" s="127"/>
      <c r="J20" s="164">
        <f>SUM(J18,J19)</f>
        <v>2.6043981481481482E-3</v>
      </c>
      <c r="K20" s="166"/>
      <c r="L20" s="127"/>
      <c r="M20" s="164">
        <f>SUM(M18,M19)</f>
        <v>3.3927083333333335E-3</v>
      </c>
      <c r="N20" s="166"/>
      <c r="O20" s="127"/>
      <c r="P20" s="164">
        <f>SUM(P18,P19)</f>
        <v>4.1238425925925931E-4</v>
      </c>
      <c r="Q20" s="166"/>
      <c r="R20" s="127"/>
      <c r="S20" s="164">
        <f>SUM(S18,S19)</f>
        <v>1.7538194444444443E-3</v>
      </c>
      <c r="T20" s="166"/>
      <c r="U20" s="127"/>
      <c r="V20" s="164">
        <f>SUM(V18,V19)</f>
        <v>2.4929398148148146E-3</v>
      </c>
      <c r="W20" s="166"/>
      <c r="X20" s="127"/>
      <c r="Y20" s="164">
        <f>SUM(Y18,Y19)</f>
        <v>1.673726851851852E-3</v>
      </c>
      <c r="Z20" s="166"/>
      <c r="AA20" s="127"/>
      <c r="AB20" s="164">
        <f>SUM(AB18,AB19)</f>
        <v>2.0806712962962966E-3</v>
      </c>
      <c r="AC20" s="166"/>
      <c r="AD20" s="127"/>
      <c r="AE20" s="167">
        <f>AE18</f>
        <v>0</v>
      </c>
      <c r="AF20" s="169"/>
      <c r="AG20" s="154"/>
      <c r="AH20" s="157"/>
      <c r="AI20" s="114">
        <f>SUM(AI18:AJ19)</f>
        <v>0</v>
      </c>
      <c r="AJ20" s="115"/>
    </row>
    <row r="21" spans="1:36" ht="14.4" x14ac:dyDescent="0.3">
      <c r="A21" s="121"/>
      <c r="B21" s="142"/>
      <c r="C21" s="5" t="s">
        <v>16</v>
      </c>
      <c r="D21" s="122">
        <f>IF(ISBLANK(D18),"",E123)</f>
        <v>6</v>
      </c>
      <c r="E21" s="123"/>
      <c r="F21" s="127"/>
      <c r="G21" s="122">
        <f>IF(ISBLANK(G18),"",H123)</f>
        <v>6</v>
      </c>
      <c r="H21" s="123"/>
      <c r="I21" s="127"/>
      <c r="J21" s="122">
        <f>IF(ISBLANK(J18),"",K123)</f>
        <v>6</v>
      </c>
      <c r="K21" s="123"/>
      <c r="L21" s="127"/>
      <c r="M21" s="122">
        <f>IF(ISBLANK(M18),"",N123)</f>
        <v>6</v>
      </c>
      <c r="N21" s="123"/>
      <c r="O21" s="127"/>
      <c r="P21" s="122">
        <f>IF(ISBLANK(P18),"",Q123)</f>
        <v>4</v>
      </c>
      <c r="Q21" s="123"/>
      <c r="R21" s="127"/>
      <c r="S21" s="122">
        <f>IF(ISBLANK(S18),"",T123)</f>
        <v>6</v>
      </c>
      <c r="T21" s="123"/>
      <c r="U21" s="127"/>
      <c r="V21" s="122">
        <f>IF(ISBLANK(V18),"",W123)</f>
        <v>6</v>
      </c>
      <c r="W21" s="123"/>
      <c r="X21" s="127"/>
      <c r="Y21" s="122">
        <f>IF(ISBLANK(Y18),"",Z123)</f>
        <v>6</v>
      </c>
      <c r="Z21" s="123"/>
      <c r="AA21" s="127"/>
      <c r="AB21" s="122">
        <f>IF(ISBLANK(AB18),"",AC123)</f>
        <v>6</v>
      </c>
      <c r="AC21" s="123"/>
      <c r="AD21" s="127"/>
      <c r="AE21" s="122" t="str">
        <f>IF(ISBLANK(AE18),"",AF123)</f>
        <v/>
      </c>
      <c r="AF21" s="123"/>
      <c r="AG21" s="154"/>
      <c r="AH21" s="157"/>
      <c r="AI21" s="104">
        <f>IF(ISBLANK(AI18),0,AJ123)</f>
        <v>0</v>
      </c>
      <c r="AJ21" s="105"/>
    </row>
    <row r="22" spans="1:36" ht="15" thickBot="1" x14ac:dyDescent="0.35">
      <c r="A22" s="121"/>
      <c r="B22" s="143"/>
      <c r="C22" s="2" t="s">
        <v>17</v>
      </c>
      <c r="D22" s="6">
        <f>IF(ISBLANK(D18),"",$C$87-E106+1)</f>
        <v>1</v>
      </c>
      <c r="E22" s="63">
        <f>D22</f>
        <v>1</v>
      </c>
      <c r="F22" s="128"/>
      <c r="G22" s="6">
        <f>IF(ISBLANK(G18),"",$C$87-H106+1)</f>
        <v>1</v>
      </c>
      <c r="H22" s="7">
        <f>IF(ISBLANK(G18),"",SUM(E22,G22))</f>
        <v>2</v>
      </c>
      <c r="I22" s="128"/>
      <c r="J22" s="6">
        <f>IF(ISBLANK(J18),"",$C$87-K106+1)</f>
        <v>1</v>
      </c>
      <c r="K22" s="7">
        <f>IF(ISBLANK(J18),"",SUM(H22,J22))</f>
        <v>3</v>
      </c>
      <c r="L22" s="128"/>
      <c r="M22" s="6">
        <f>IF(ISBLANK(M18),"",$C$87-N106+1)</f>
        <v>1</v>
      </c>
      <c r="N22" s="7">
        <f>IF(ISBLANK(M18),"",SUM(K22,M22))</f>
        <v>4</v>
      </c>
      <c r="O22" s="128"/>
      <c r="P22" s="6">
        <f>IF(ISBLANK(P18),"",$C$87-Q106+1)</f>
        <v>3</v>
      </c>
      <c r="Q22" s="7">
        <f>IF(ISBLANK(P18),"",SUM(N22,P22))</f>
        <v>7</v>
      </c>
      <c r="R22" s="128"/>
      <c r="S22" s="6">
        <f>IF(ISBLANK(S18),"",$C$87-T106+1)</f>
        <v>1</v>
      </c>
      <c r="T22" s="7">
        <f>IF(ISBLANK(S18),"",SUM(Q22,S22))</f>
        <v>8</v>
      </c>
      <c r="U22" s="128"/>
      <c r="V22" s="6">
        <f>IF(ISBLANK(V18),"",$C$87-W106+1)</f>
        <v>1</v>
      </c>
      <c r="W22" s="7">
        <f>IF(ISBLANK(V18),"",SUM(T22,V22))</f>
        <v>9</v>
      </c>
      <c r="X22" s="128"/>
      <c r="Y22" s="6">
        <f>IF(ISBLANK(Y18),"",$C$87-Z106+1)</f>
        <v>1</v>
      </c>
      <c r="Z22" s="7">
        <f>IF(ISBLANK(Y18),"",SUM(W22,Y22))</f>
        <v>10</v>
      </c>
      <c r="AA22" s="128"/>
      <c r="AB22" s="6">
        <f>IF(ISBLANK(AB18),"",$C$87-AC106+1)</f>
        <v>1</v>
      </c>
      <c r="AC22" s="7">
        <f>IF(ISBLANK(AB18),"",SUM(Z22,AB22))</f>
        <v>11</v>
      </c>
      <c r="AD22" s="128"/>
      <c r="AE22" s="6" t="str">
        <f>IF(ISBLANK(AE18),"",$C$87-AF106+1)</f>
        <v/>
      </c>
      <c r="AF22" s="7" t="str">
        <f>IF(ISBLANK(AE18),"",SUM(AC22,AE22))</f>
        <v/>
      </c>
      <c r="AG22" s="155"/>
      <c r="AH22" s="158"/>
      <c r="AI22" s="106"/>
      <c r="AJ22" s="107"/>
    </row>
    <row r="23" spans="1:36" ht="14.4" x14ac:dyDescent="0.3">
      <c r="A23" s="121" t="s">
        <v>6</v>
      </c>
      <c r="B23" s="141" t="s">
        <v>73</v>
      </c>
      <c r="C23" s="3" t="s">
        <v>13</v>
      </c>
      <c r="D23" s="124">
        <v>1.3195601851851851E-3</v>
      </c>
      <c r="E23" s="144"/>
      <c r="F23" s="126">
        <f>IF(ISBLANK(D23),"",RANK(E27,(E$7,E$12,E$17,E$22,E$27,E$32,E$37,E$42),0))</f>
        <v>4</v>
      </c>
      <c r="G23" s="124">
        <v>1.687037037037037E-3</v>
      </c>
      <c r="H23" s="144"/>
      <c r="I23" s="126">
        <f>IF(ISBLANK(G23),"",RANK(H27,(H$7,H$12,H$17,H$22,H$27,H$32,H$37,H$42),0))</f>
        <v>4</v>
      </c>
      <c r="J23" s="124">
        <v>2.2035879629629627E-3</v>
      </c>
      <c r="K23" s="144"/>
      <c r="L23" s="126">
        <f>IF(ISBLANK(J23),"",RANK(K27,(K$7,K$12,K$17,K$22,K$27,K$32,K$37,K$42),0))</f>
        <v>4</v>
      </c>
      <c r="M23" s="124">
        <v>2.8351851851851854E-3</v>
      </c>
      <c r="N23" s="144"/>
      <c r="O23" s="126">
        <f>IF(ISBLANK(M23),"",RANK(N27,(N$7,N$12,N$17,N$22,N$27,N$32,N$37,N$42),0))</f>
        <v>4</v>
      </c>
      <c r="P23" s="124">
        <v>4.1493055555555559E-4</v>
      </c>
      <c r="Q23" s="144"/>
      <c r="R23" s="126">
        <f>IF(ISBLANK(P23),"",RANK(Q27,(Q$7,Q$12,Q$17,Q$22,Q$27,Q$32,Q$37,Q$42),0))</f>
        <v>4</v>
      </c>
      <c r="S23" s="124">
        <v>1.4502314814814814E-3</v>
      </c>
      <c r="T23" s="144"/>
      <c r="U23" s="126">
        <f>IF(ISBLANK(S23),"",RANK(T27,(T$7,T$12,T$17,T$22,T$27,T$32,T$37,T$42),0))</f>
        <v>4</v>
      </c>
      <c r="V23" s="124">
        <v>2.0403935185185186E-3</v>
      </c>
      <c r="W23" s="144"/>
      <c r="X23" s="126">
        <f>IF(ISBLANK(V23),"",RANK(W27,(W$7,W$12,W$17,W$22,W$27,W$32,W$37,W$42),0))</f>
        <v>4</v>
      </c>
      <c r="Y23" s="124">
        <v>1.419212962962963E-3</v>
      </c>
      <c r="Z23" s="144"/>
      <c r="AA23" s="126">
        <f>IF(ISBLANK(Y23),"",RANK(Z27,(Z$7,Z$12,Z$17,Z$22,Z$27,Z$32,Z$37,Z$42),0))</f>
        <v>4</v>
      </c>
      <c r="AB23" s="124">
        <v>1.8119212962962965E-3</v>
      </c>
      <c r="AC23" s="144"/>
      <c r="AD23" s="126">
        <f>IF(ISBLANK(AB23),"",RANK(AC27,(AC$7,AC$12,AC$17,AC$22,AC$27,AC$32,AC$37,AC$42),0))</f>
        <v>4</v>
      </c>
      <c r="AE23" s="129"/>
      <c r="AF23" s="171"/>
      <c r="AG23" s="153">
        <f>IF(ISBLANK(D23),"",SUM(D27,G27,J27,M27,P27,S27,V27,Y27,AB27,AE27,AE24)+IF(AI26=0,0,(($C$87-AI26+1)/1000)))</f>
        <v>27</v>
      </c>
      <c r="AH23" s="156">
        <f>IF(ISBLANK(D23),"",RANK(AG23,($AG$3,$AG$8,$AG$13,$AG$18,$AG$23,$AG$28,$AG$33,$AG$38,$AG$43,$AG$48,$AG$53,$AG$58)))</f>
        <v>4</v>
      </c>
      <c r="AI23" s="116"/>
      <c r="AJ23" s="117"/>
    </row>
    <row r="24" spans="1:36" ht="14.4" x14ac:dyDescent="0.3">
      <c r="A24" s="121"/>
      <c r="B24" s="142"/>
      <c r="C24" s="4" t="s">
        <v>14</v>
      </c>
      <c r="D24" s="159">
        <v>6.9444444444444444E-5</v>
      </c>
      <c r="E24" s="160"/>
      <c r="F24" s="127"/>
      <c r="G24" s="159">
        <v>1.1574074074074073E-5</v>
      </c>
      <c r="H24" s="160"/>
      <c r="I24" s="127"/>
      <c r="J24" s="159"/>
      <c r="K24" s="160"/>
      <c r="L24" s="127"/>
      <c r="M24" s="159"/>
      <c r="N24" s="160"/>
      <c r="O24" s="127"/>
      <c r="P24" s="159"/>
      <c r="Q24" s="160"/>
      <c r="R24" s="127"/>
      <c r="S24" s="159"/>
      <c r="T24" s="160"/>
      <c r="U24" s="127"/>
      <c r="V24" s="159"/>
      <c r="W24" s="160"/>
      <c r="X24" s="127"/>
      <c r="Y24" s="159"/>
      <c r="Z24" s="160"/>
      <c r="AA24" s="127"/>
      <c r="AB24" s="159"/>
      <c r="AC24" s="160"/>
      <c r="AD24" s="127"/>
      <c r="AE24" s="162"/>
      <c r="AF24" s="170"/>
      <c r="AG24" s="154"/>
      <c r="AH24" s="157"/>
      <c r="AI24" s="118"/>
      <c r="AJ24" s="119"/>
    </row>
    <row r="25" spans="1:36" ht="14.4" x14ac:dyDescent="0.3">
      <c r="A25" s="121"/>
      <c r="B25" s="142"/>
      <c r="C25" s="5" t="s">
        <v>15</v>
      </c>
      <c r="D25" s="164">
        <f>SUM(D23,D24)</f>
        <v>1.3890046296296296E-3</v>
      </c>
      <c r="E25" s="165"/>
      <c r="F25" s="127"/>
      <c r="G25" s="164">
        <f>SUM(G23,G24)</f>
        <v>1.698611111111111E-3</v>
      </c>
      <c r="H25" s="165"/>
      <c r="I25" s="127"/>
      <c r="J25" s="164">
        <f>SUM(J23,J24)</f>
        <v>2.2035879629629627E-3</v>
      </c>
      <c r="K25" s="165"/>
      <c r="L25" s="127"/>
      <c r="M25" s="164">
        <f>SUM(M23,M24)</f>
        <v>2.8351851851851854E-3</v>
      </c>
      <c r="N25" s="165"/>
      <c r="O25" s="127"/>
      <c r="P25" s="164">
        <f>SUM(P23,P24)</f>
        <v>4.1493055555555559E-4</v>
      </c>
      <c r="Q25" s="165"/>
      <c r="R25" s="127"/>
      <c r="S25" s="164">
        <f>SUM(S23,S24)</f>
        <v>1.4502314814814814E-3</v>
      </c>
      <c r="T25" s="165"/>
      <c r="U25" s="127"/>
      <c r="V25" s="164">
        <f>SUM(V23,V24)</f>
        <v>2.0403935185185186E-3</v>
      </c>
      <c r="W25" s="165"/>
      <c r="X25" s="127"/>
      <c r="Y25" s="164">
        <f>SUM(Y23,Y24)</f>
        <v>1.419212962962963E-3</v>
      </c>
      <c r="Z25" s="165"/>
      <c r="AA25" s="127"/>
      <c r="AB25" s="164">
        <f>SUM(AB23,AB24)</f>
        <v>1.8119212962962965E-3</v>
      </c>
      <c r="AC25" s="165"/>
      <c r="AD25" s="127"/>
      <c r="AE25" s="167">
        <f>AE23</f>
        <v>0</v>
      </c>
      <c r="AF25" s="169"/>
      <c r="AG25" s="154"/>
      <c r="AH25" s="157"/>
      <c r="AI25" s="114">
        <f>SUM(AI23:AJ24)</f>
        <v>0</v>
      </c>
      <c r="AJ25" s="115"/>
    </row>
    <row r="26" spans="1:36" ht="14.4" x14ac:dyDescent="0.3">
      <c r="A26" s="121"/>
      <c r="B26" s="142"/>
      <c r="C26" s="5" t="s">
        <v>16</v>
      </c>
      <c r="D26" s="122">
        <f>IF(ISBLANK(D23),"",E124)</f>
        <v>4</v>
      </c>
      <c r="E26" s="123"/>
      <c r="F26" s="127"/>
      <c r="G26" s="122">
        <f>IF(ISBLANK(G23),"",H124)</f>
        <v>4</v>
      </c>
      <c r="H26" s="123"/>
      <c r="I26" s="127"/>
      <c r="J26" s="122">
        <f>IF(ISBLANK(J23),"",K124)</f>
        <v>4</v>
      </c>
      <c r="K26" s="123"/>
      <c r="L26" s="127"/>
      <c r="M26" s="122">
        <f>IF(ISBLANK(M23),"",N124)</f>
        <v>3</v>
      </c>
      <c r="N26" s="123"/>
      <c r="O26" s="127"/>
      <c r="P26" s="122">
        <f>IF(ISBLANK(P23),"",Q124)</f>
        <v>5</v>
      </c>
      <c r="Q26" s="123"/>
      <c r="R26" s="127"/>
      <c r="S26" s="122">
        <f>IF(ISBLANK(S23),"",T124)</f>
        <v>4</v>
      </c>
      <c r="T26" s="123"/>
      <c r="U26" s="127"/>
      <c r="V26" s="122">
        <f>IF(ISBLANK(V23),"",W124)</f>
        <v>4</v>
      </c>
      <c r="W26" s="123"/>
      <c r="X26" s="127"/>
      <c r="Y26" s="122">
        <f>IF(ISBLANK(Y23),"",Z124)</f>
        <v>4</v>
      </c>
      <c r="Z26" s="123"/>
      <c r="AA26" s="127"/>
      <c r="AB26" s="122">
        <f>IF(ISBLANK(AB23),"",AC124)</f>
        <v>4</v>
      </c>
      <c r="AC26" s="123"/>
      <c r="AD26" s="127"/>
      <c r="AE26" s="122" t="str">
        <f>IF(ISBLANK(AE23),"",AF124)</f>
        <v/>
      </c>
      <c r="AF26" s="123"/>
      <c r="AG26" s="154"/>
      <c r="AH26" s="157"/>
      <c r="AI26" s="104">
        <f>IF(ISBLANK(AI23),0,AJ124)</f>
        <v>0</v>
      </c>
      <c r="AJ26" s="105"/>
    </row>
    <row r="27" spans="1:36" ht="15" thickBot="1" x14ac:dyDescent="0.35">
      <c r="A27" s="121"/>
      <c r="B27" s="143"/>
      <c r="C27" s="2" t="s">
        <v>17</v>
      </c>
      <c r="D27" s="6">
        <f>IF(ISBLANK(D23),"",$C$87-E107+1)</f>
        <v>3</v>
      </c>
      <c r="E27" s="63">
        <f>D27</f>
        <v>3</v>
      </c>
      <c r="F27" s="128"/>
      <c r="G27" s="6">
        <f>IF(ISBLANK(G23),"",$C$87-H107+1)</f>
        <v>3</v>
      </c>
      <c r="H27" s="7">
        <f>IF(ISBLANK(G23),"",SUM(E27,G27))</f>
        <v>6</v>
      </c>
      <c r="I27" s="128"/>
      <c r="J27" s="6">
        <f>IF(ISBLANK(J23),"",$C$87-K107+1)</f>
        <v>3</v>
      </c>
      <c r="K27" s="7">
        <f>IF(ISBLANK(J23),"",SUM(H27,J27))</f>
        <v>9</v>
      </c>
      <c r="L27" s="128"/>
      <c r="M27" s="6">
        <f>IF(ISBLANK(M23),"",$C$87-N107+1)</f>
        <v>4</v>
      </c>
      <c r="N27" s="7">
        <f>IF(ISBLANK(M23),"",SUM(K27,M27))</f>
        <v>13</v>
      </c>
      <c r="O27" s="128"/>
      <c r="P27" s="6">
        <f>IF(ISBLANK(P23),"",$C$87-Q107+1)</f>
        <v>2</v>
      </c>
      <c r="Q27" s="7">
        <f>IF(ISBLANK(P23),"",SUM(N27,P27))</f>
        <v>15</v>
      </c>
      <c r="R27" s="128"/>
      <c r="S27" s="6">
        <f>IF(ISBLANK(S23),"",$C$87-T107+1)</f>
        <v>3</v>
      </c>
      <c r="T27" s="7">
        <f>IF(ISBLANK(S23),"",SUM(Q27,S27))</f>
        <v>18</v>
      </c>
      <c r="U27" s="128"/>
      <c r="V27" s="6">
        <f>IF(ISBLANK(V23),"",$C$87-W107+1)</f>
        <v>3</v>
      </c>
      <c r="W27" s="7">
        <f>IF(ISBLANK(V23),"",SUM(T27,V27))</f>
        <v>21</v>
      </c>
      <c r="X27" s="128"/>
      <c r="Y27" s="6">
        <f>IF(ISBLANK(Y23),"",$C$87-Z107+1)</f>
        <v>3</v>
      </c>
      <c r="Z27" s="7">
        <f>IF(ISBLANK(Y23),"",SUM(W27,Y27))</f>
        <v>24</v>
      </c>
      <c r="AA27" s="128"/>
      <c r="AB27" s="6">
        <f>IF(ISBLANK(AB23),"",$C$87-AC107+1)</f>
        <v>3</v>
      </c>
      <c r="AC27" s="7">
        <f>IF(ISBLANK(AB23),"",SUM(Z27,AB27))</f>
        <v>27</v>
      </c>
      <c r="AD27" s="128"/>
      <c r="AE27" s="6" t="str">
        <f>IF(ISBLANK(AE23),"",$C$87-AF107+1)</f>
        <v/>
      </c>
      <c r="AF27" s="7" t="str">
        <f>IF(ISBLANK(AE23),"",SUM(AC27,AE27))</f>
        <v/>
      </c>
      <c r="AG27" s="155"/>
      <c r="AH27" s="158"/>
      <c r="AI27" s="106"/>
      <c r="AJ27" s="107"/>
    </row>
    <row r="28" spans="1:36" ht="14.4" x14ac:dyDescent="0.3">
      <c r="A28" s="121" t="s">
        <v>7</v>
      </c>
      <c r="B28" s="141" t="s">
        <v>74</v>
      </c>
      <c r="C28" s="3" t="s">
        <v>13</v>
      </c>
      <c r="D28" s="124">
        <v>1.3622685185185185E-3</v>
      </c>
      <c r="E28" s="144"/>
      <c r="F28" s="126">
        <f>IF(ISBLANK(D28),"",RANK(E32,(E$7,E$12,E$17,E$22,E$27,E$32,E$37,E$42,E$47,E$52,E$57,E$62),0))</f>
        <v>3</v>
      </c>
      <c r="G28" s="124">
        <v>1.594675925925926E-3</v>
      </c>
      <c r="H28" s="125"/>
      <c r="I28" s="126">
        <f>IF(ISBLANK(G28),"",RANK(H32,(H$7,H$12,H$17,H$22,H$27,H$32,H$37,H$42,H$47,H$52,H$57,H$62),0))</f>
        <v>3</v>
      </c>
      <c r="J28" s="124">
        <v>2.1192129629629629E-3</v>
      </c>
      <c r="K28" s="125"/>
      <c r="L28" s="126">
        <f>IF(ISBLANK(J28),"",RANK(K32,(K$7,K$12,K$17,K$22,K$27,K$32,K$37,K$42,K$47,K$52,K$57,K$62),0))</f>
        <v>3</v>
      </c>
      <c r="M28" s="124">
        <v>2.8538194444444444E-3</v>
      </c>
      <c r="N28" s="125"/>
      <c r="O28" s="126">
        <f>IF(ISBLANK(M28),"",RANK(N32,(N$7,N$12,N$17,N$22,N$27,N$32,N$37,N$42,N$47,N$52,N$57,N$62),0))</f>
        <v>3</v>
      </c>
      <c r="P28" s="124">
        <v>3.0219907407407409E-4</v>
      </c>
      <c r="Q28" s="125"/>
      <c r="R28" s="126">
        <f>IF(ISBLANK(P28),"",RANK(Q32,(Q$7,Q$12,Q$17,Q$22,Q$27,Q$32,Q$37,Q$42,Q$47,Q$52,Q$57,Q$62),0))</f>
        <v>3</v>
      </c>
      <c r="S28" s="124">
        <v>1.2778935185185185E-3</v>
      </c>
      <c r="T28" s="125"/>
      <c r="U28" s="126">
        <f>IF(ISBLANK(S28),"",RANK(T32,(T$7,T$12,T$17,T$22,T$27,T$32,T$37,T$42,T$47,T$52,T$57,T$62),0))</f>
        <v>3</v>
      </c>
      <c r="V28" s="124">
        <v>1.8252314814814813E-3</v>
      </c>
      <c r="W28" s="125"/>
      <c r="X28" s="126">
        <f>IF(ISBLANK(V28),"",RANK(W32,(W$7,W$12,W$17,W$22,W$27,W$32,W$37,W$42,W$47,W$52,W$57,W$62),0))</f>
        <v>3</v>
      </c>
      <c r="Y28" s="124">
        <v>1.1737268518518518E-3</v>
      </c>
      <c r="Z28" s="125"/>
      <c r="AA28" s="126">
        <f>IF(ISBLANK(Y28),"",RANK(Z32,(Z$7,Z$12,Z$17,Z$22,Z$27,Z$32,Z$37,Z$42,Z$47,Z$52,Z$57,Z$62),0))</f>
        <v>3</v>
      </c>
      <c r="AB28" s="124">
        <v>1.7563657407407408E-3</v>
      </c>
      <c r="AC28" s="125"/>
      <c r="AD28" s="126">
        <f>IF(ISBLANK(AB28),"",RANK(AC32,(AC$7,AC$12,AC$17,AC$22,AC$27,AC$32,AC$37,AC$42,AC$47,AC$52,AC$57,AC$62),0))</f>
        <v>3</v>
      </c>
      <c r="AE28" s="129"/>
      <c r="AF28" s="130"/>
      <c r="AG28" s="153">
        <f>IF(ISBLANK(D28),"",SUM(D32,G32,J32,M32,P32,S32,V32,Y32,AB32,AE32,AE29)+IF(AI31=0,0,(($C$87-AI31+1)/1000)))</f>
        <v>36</v>
      </c>
      <c r="AH28" s="156">
        <f>IF(ISBLANK(D28),"",RANK(AG28,($AG$3,$AG$8,$AG$13,$AG$18,$AG$23,$AG$28,$AG$33,$AG$38,$AG$43,$AG$48,$AG$53,$AG$58)))</f>
        <v>3</v>
      </c>
      <c r="AI28" s="135"/>
      <c r="AJ28" s="136"/>
    </row>
    <row r="29" spans="1:36" ht="14.4" x14ac:dyDescent="0.3">
      <c r="A29" s="121"/>
      <c r="B29" s="142"/>
      <c r="C29" s="4" t="s">
        <v>14</v>
      </c>
      <c r="D29" s="159">
        <v>1.1574074074074073E-5</v>
      </c>
      <c r="E29" s="160"/>
      <c r="F29" s="127"/>
      <c r="G29" s="159"/>
      <c r="H29" s="161"/>
      <c r="I29" s="127"/>
      <c r="J29" s="159"/>
      <c r="K29" s="161"/>
      <c r="L29" s="127"/>
      <c r="M29" s="159">
        <v>1.1574074074074073E-5</v>
      </c>
      <c r="N29" s="161"/>
      <c r="O29" s="127"/>
      <c r="P29" s="159"/>
      <c r="Q29" s="161"/>
      <c r="R29" s="127"/>
      <c r="S29" s="159"/>
      <c r="T29" s="161"/>
      <c r="U29" s="127"/>
      <c r="V29" s="159">
        <v>1.7361111111111112E-4</v>
      </c>
      <c r="W29" s="161"/>
      <c r="X29" s="127"/>
      <c r="Y29" s="159"/>
      <c r="Z29" s="161"/>
      <c r="AA29" s="127"/>
      <c r="AB29" s="159">
        <v>1.1574074074074073E-5</v>
      </c>
      <c r="AC29" s="161"/>
      <c r="AD29" s="127"/>
      <c r="AE29" s="162"/>
      <c r="AF29" s="163"/>
      <c r="AG29" s="154"/>
      <c r="AH29" s="157"/>
      <c r="AI29" s="118"/>
      <c r="AJ29" s="119"/>
    </row>
    <row r="30" spans="1:36" ht="14.4" x14ac:dyDescent="0.3">
      <c r="A30" s="121"/>
      <c r="B30" s="142"/>
      <c r="C30" s="5" t="s">
        <v>15</v>
      </c>
      <c r="D30" s="164">
        <f>SUM(D28,D29)</f>
        <v>1.3738425925925925E-3</v>
      </c>
      <c r="E30" s="165"/>
      <c r="F30" s="127"/>
      <c r="G30" s="164">
        <f>SUM(G28,G29)</f>
        <v>1.594675925925926E-3</v>
      </c>
      <c r="H30" s="166"/>
      <c r="I30" s="127"/>
      <c r="J30" s="164">
        <f>SUM(J28,J29)</f>
        <v>2.1192129629629629E-3</v>
      </c>
      <c r="K30" s="166"/>
      <c r="L30" s="127"/>
      <c r="M30" s="164">
        <f>SUM(M28,M29)</f>
        <v>2.8653935185185184E-3</v>
      </c>
      <c r="N30" s="166"/>
      <c r="O30" s="127"/>
      <c r="P30" s="164">
        <f>SUM(P28,P29)</f>
        <v>3.0219907407407409E-4</v>
      </c>
      <c r="Q30" s="166"/>
      <c r="R30" s="127"/>
      <c r="S30" s="164">
        <f>SUM(S28,S29)</f>
        <v>1.2778935185185185E-3</v>
      </c>
      <c r="T30" s="166"/>
      <c r="U30" s="127"/>
      <c r="V30" s="164">
        <f>SUM(V28,V29)</f>
        <v>1.9988425925925924E-3</v>
      </c>
      <c r="W30" s="166"/>
      <c r="X30" s="127"/>
      <c r="Y30" s="164">
        <f>SUM(Y28,Y29)</f>
        <v>1.1737268518518518E-3</v>
      </c>
      <c r="Z30" s="166"/>
      <c r="AA30" s="127"/>
      <c r="AB30" s="164">
        <f>SUM(AB28,AB29)</f>
        <v>1.7679398148148149E-3</v>
      </c>
      <c r="AC30" s="166"/>
      <c r="AD30" s="127"/>
      <c r="AE30" s="167">
        <f>AE28</f>
        <v>0</v>
      </c>
      <c r="AF30" s="169"/>
      <c r="AG30" s="154"/>
      <c r="AH30" s="157"/>
      <c r="AI30" s="114">
        <f>SUM(AI28:AJ29)</f>
        <v>0</v>
      </c>
      <c r="AJ30" s="115"/>
    </row>
    <row r="31" spans="1:36" ht="14.4" x14ac:dyDescent="0.3">
      <c r="A31" s="121"/>
      <c r="B31" s="142"/>
      <c r="C31" s="5" t="s">
        <v>16</v>
      </c>
      <c r="D31" s="122">
        <f>IF(ISBLANK(D28),"",E125)</f>
        <v>3</v>
      </c>
      <c r="E31" s="123"/>
      <c r="F31" s="127"/>
      <c r="G31" s="122">
        <f>IF(ISBLANK(G28),"",H125)</f>
        <v>3</v>
      </c>
      <c r="H31" s="123"/>
      <c r="I31" s="127"/>
      <c r="J31" s="122">
        <f>IF(ISBLANK(J28),"",K125)</f>
        <v>3</v>
      </c>
      <c r="K31" s="123"/>
      <c r="L31" s="127"/>
      <c r="M31" s="122">
        <f>IF(ISBLANK(M28),"",N125)</f>
        <v>4</v>
      </c>
      <c r="N31" s="123"/>
      <c r="O31" s="127"/>
      <c r="P31" s="122">
        <f>IF(ISBLANK(P28),"",Q125)</f>
        <v>3</v>
      </c>
      <c r="Q31" s="123"/>
      <c r="R31" s="127"/>
      <c r="S31" s="122">
        <f>IF(ISBLANK(S28),"",T125)</f>
        <v>3</v>
      </c>
      <c r="T31" s="123"/>
      <c r="U31" s="127"/>
      <c r="V31" s="122">
        <f>IF(ISBLANK(V28),"",W125)</f>
        <v>3</v>
      </c>
      <c r="W31" s="123"/>
      <c r="X31" s="127"/>
      <c r="Y31" s="122">
        <f>IF(ISBLANK(Y28),"",Z125)</f>
        <v>2</v>
      </c>
      <c r="Z31" s="123"/>
      <c r="AA31" s="127"/>
      <c r="AB31" s="122">
        <f>IF(ISBLANK(AB28),"",AC125)</f>
        <v>3</v>
      </c>
      <c r="AC31" s="123"/>
      <c r="AD31" s="127"/>
      <c r="AE31" s="122" t="str">
        <f>IF(ISBLANK(AE28),"",AF125)</f>
        <v/>
      </c>
      <c r="AF31" s="123"/>
      <c r="AG31" s="154"/>
      <c r="AH31" s="157"/>
      <c r="AI31" s="104">
        <f>IF(ISBLANK(AI28),0,AJ125)</f>
        <v>0</v>
      </c>
      <c r="AJ31" s="105"/>
    </row>
    <row r="32" spans="1:36" ht="15" thickBot="1" x14ac:dyDescent="0.35">
      <c r="A32" s="121"/>
      <c r="B32" s="143"/>
      <c r="C32" s="2" t="s">
        <v>17</v>
      </c>
      <c r="D32" s="6">
        <f>IF(ISBLANK(D28),"",$C$87-E108+1)</f>
        <v>4</v>
      </c>
      <c r="E32" s="63">
        <f>D32</f>
        <v>4</v>
      </c>
      <c r="F32" s="128"/>
      <c r="G32" s="6">
        <f>IF(ISBLANK(G28),"",$C$87-H108+1)</f>
        <v>4</v>
      </c>
      <c r="H32" s="7">
        <f>IF(ISBLANK(G28),"",SUM(E32,G32))</f>
        <v>8</v>
      </c>
      <c r="I32" s="128"/>
      <c r="J32" s="6">
        <f>IF(ISBLANK(J28),"",$C$87-K108+1)</f>
        <v>4</v>
      </c>
      <c r="K32" s="7">
        <f>IF(ISBLANK(J28),"",SUM(H32,J32))</f>
        <v>12</v>
      </c>
      <c r="L32" s="128"/>
      <c r="M32" s="6">
        <f>IF(ISBLANK(M28),"",$C$87-N108+1)</f>
        <v>3</v>
      </c>
      <c r="N32" s="7">
        <f>IF(ISBLANK(M28),"",SUM(K32,M32))</f>
        <v>15</v>
      </c>
      <c r="O32" s="128"/>
      <c r="P32" s="6">
        <f>IF(ISBLANK(P28),"",$C$87-Q108+1)</f>
        <v>4</v>
      </c>
      <c r="Q32" s="7">
        <f>IF(ISBLANK(P28),"",SUM(N32,P32))</f>
        <v>19</v>
      </c>
      <c r="R32" s="128"/>
      <c r="S32" s="6">
        <f>IF(ISBLANK(S28),"",$C$87-T108+1)</f>
        <v>4</v>
      </c>
      <c r="T32" s="7">
        <f>IF(ISBLANK(S28),"",SUM(Q32,S32))</f>
        <v>23</v>
      </c>
      <c r="U32" s="128"/>
      <c r="V32" s="6">
        <f>IF(ISBLANK(V28),"",$C$87-W108+1)</f>
        <v>4</v>
      </c>
      <c r="W32" s="7">
        <f>IF(ISBLANK(V28),"",SUM(T32,V32))</f>
        <v>27</v>
      </c>
      <c r="X32" s="128"/>
      <c r="Y32" s="6">
        <f>IF(ISBLANK(Y28),"",$C$87-Z108+1)</f>
        <v>5</v>
      </c>
      <c r="Z32" s="7">
        <f>IF(ISBLANK(Y28),"",SUM(W32,Y32))</f>
        <v>32</v>
      </c>
      <c r="AA32" s="128"/>
      <c r="AB32" s="6">
        <f>IF(ISBLANK(AB28),"",$C$87-AC108+1)</f>
        <v>4</v>
      </c>
      <c r="AC32" s="7">
        <f>IF(ISBLANK(AB28),"",SUM(Z32,AB32))</f>
        <v>36</v>
      </c>
      <c r="AD32" s="128"/>
      <c r="AE32" s="6" t="str">
        <f>IF(ISBLANK(AE28),"",$C$87-AF108+1)</f>
        <v/>
      </c>
      <c r="AF32" s="7" t="str">
        <f>IF(ISBLANK(AE28),"",SUM(AC32,AE32))</f>
        <v/>
      </c>
      <c r="AG32" s="155"/>
      <c r="AH32" s="158"/>
      <c r="AI32" s="106"/>
      <c r="AJ32" s="107"/>
    </row>
    <row r="33" spans="1:36" ht="14.4" x14ac:dyDescent="0.3">
      <c r="A33" s="121" t="s">
        <v>8</v>
      </c>
      <c r="B33" s="141"/>
      <c r="C33" s="3" t="s">
        <v>13</v>
      </c>
      <c r="D33" s="124"/>
      <c r="E33" s="144"/>
      <c r="F33" s="126" t="str">
        <f>IF(ISBLANK(D33),"",RANK(E37,(E$7,E$12,E$17,E$22,E$27,E$32,E$37,E$42,E$47,E$52,E$57,E$62),0))</f>
        <v/>
      </c>
      <c r="G33" s="124"/>
      <c r="H33" s="125"/>
      <c r="I33" s="126" t="str">
        <f>IF(ISBLANK(G33),"",RANK(H37,(H$7,H$12,H$17,H$22,H$27,H$32,H$37,H$42,H$47,H$52,H$57,H$62),0))</f>
        <v/>
      </c>
      <c r="J33" s="124"/>
      <c r="K33" s="125"/>
      <c r="L33" s="126" t="str">
        <f>IF(ISBLANK(J33),"",RANK(K37,(K$7,K$12,K$17,K$22,K$27,K$32,K$37,K$42,K$47,K$52,K$57,K$62),0))</f>
        <v/>
      </c>
      <c r="M33" s="124"/>
      <c r="N33" s="125"/>
      <c r="O33" s="126" t="str">
        <f>IF(ISBLANK(M33),"",RANK(N37,(N$7,N$12,N$17,N$22,N$27,N$32,N$37,N$42,N$47,N$52,N$57,N$62),0))</f>
        <v/>
      </c>
      <c r="P33" s="145"/>
      <c r="Q33" s="130"/>
      <c r="R33" s="126" t="str">
        <f>IF(ISBLANK(P33),"",RANK(Q37,(Q$7,Q$12,Q$17,Q$22,Q$27,Q$32,Q$37,Q$42,Q$47,Q$52,Q$57,Q$62),0))</f>
        <v/>
      </c>
      <c r="S33" s="124"/>
      <c r="T33" s="125"/>
      <c r="U33" s="126" t="str">
        <f>IF(ISBLANK(S33),"",RANK(T37,(T$7,T$12,T$17,T$22,T$27,T$32,T$37,T$42,T$47,T$52,T$57,T$62),0))</f>
        <v/>
      </c>
      <c r="V33" s="124"/>
      <c r="W33" s="125"/>
      <c r="X33" s="126" t="str">
        <f>IF(ISBLANK(V33),"",RANK(W37,(W$7,W$12,W$17,W$22,W$27,W$32,W$37,W$42,W$47,W$52,W$57,W$62),0))</f>
        <v/>
      </c>
      <c r="Y33" s="124"/>
      <c r="Z33" s="125"/>
      <c r="AA33" s="126" t="str">
        <f>IF(ISBLANK(Y33),"",RANK(Z37,(Z$7,Z$12,Z$17,Z$22,Z$27,Z$32,Z$37,Z$42,Z$47,Z$52,Z$57,Z$62),0))</f>
        <v/>
      </c>
      <c r="AB33" s="124"/>
      <c r="AC33" s="125"/>
      <c r="AD33" s="126" t="str">
        <f>IF(ISBLANK(AB33),"",RANK(AC37,(AC$7,AC$12,AC$17,AC$22,AC$27,AC$32,AC$37,AC$42,AC$47,AC$52,AC$57,AC$62),0))</f>
        <v/>
      </c>
      <c r="AE33" s="129"/>
      <c r="AF33" s="130"/>
      <c r="AG33" s="153" t="str">
        <f>IF(ISBLANK(D33),"",SUM(D37,G37,J37,M37,P37,S37,V37,Y37,AB37,AE37,AE34)+IF(AI36=0,0,(($C$87-AI36+1)/1000)))</f>
        <v/>
      </c>
      <c r="AH33" s="156" t="str">
        <f>IF(ISBLANK(D33),"",RANK(AG33,($AG$3,$AG$8,$AG$13,$AG$18,$AG$23,$AG$28,$AG$33,$AG$38,$AG$43,$AG$48,$AG$53,$AG$58)))</f>
        <v/>
      </c>
      <c r="AI33" s="116"/>
      <c r="AJ33" s="117"/>
    </row>
    <row r="34" spans="1:36" ht="14.4" x14ac:dyDescent="0.3">
      <c r="A34" s="121"/>
      <c r="B34" s="142"/>
      <c r="C34" s="4" t="s">
        <v>14</v>
      </c>
      <c r="D34" s="159"/>
      <c r="E34" s="160"/>
      <c r="F34" s="127"/>
      <c r="G34" s="159"/>
      <c r="H34" s="161"/>
      <c r="I34" s="127"/>
      <c r="J34" s="159"/>
      <c r="K34" s="161"/>
      <c r="L34" s="127"/>
      <c r="M34" s="159"/>
      <c r="N34" s="161"/>
      <c r="O34" s="127"/>
      <c r="P34" s="162"/>
      <c r="Q34" s="163"/>
      <c r="R34" s="127"/>
      <c r="S34" s="159"/>
      <c r="T34" s="161"/>
      <c r="U34" s="127"/>
      <c r="V34" s="159"/>
      <c r="W34" s="161"/>
      <c r="X34" s="127"/>
      <c r="Y34" s="159"/>
      <c r="Z34" s="161"/>
      <c r="AA34" s="127"/>
      <c r="AB34" s="159"/>
      <c r="AC34" s="161"/>
      <c r="AD34" s="127"/>
      <c r="AE34" s="162"/>
      <c r="AF34" s="163"/>
      <c r="AG34" s="154"/>
      <c r="AH34" s="157"/>
      <c r="AI34" s="118"/>
      <c r="AJ34" s="119"/>
    </row>
    <row r="35" spans="1:36" ht="14.4" x14ac:dyDescent="0.3">
      <c r="A35" s="121"/>
      <c r="B35" s="142"/>
      <c r="C35" s="5" t="s">
        <v>15</v>
      </c>
      <c r="D35" s="164">
        <f>SUM(D33,D34)</f>
        <v>0</v>
      </c>
      <c r="E35" s="165"/>
      <c r="F35" s="127"/>
      <c r="G35" s="164">
        <f>SUM(G33,G34)</f>
        <v>0</v>
      </c>
      <c r="H35" s="166"/>
      <c r="I35" s="127"/>
      <c r="J35" s="164">
        <f>SUM(J33,J34)</f>
        <v>0</v>
      </c>
      <c r="K35" s="166"/>
      <c r="L35" s="127"/>
      <c r="M35" s="164">
        <f>SUM(M33,M34)</f>
        <v>0</v>
      </c>
      <c r="N35" s="166"/>
      <c r="O35" s="127"/>
      <c r="P35" s="167">
        <f>SUM(P33,P34)</f>
        <v>0</v>
      </c>
      <c r="Q35" s="168"/>
      <c r="R35" s="127"/>
      <c r="S35" s="164">
        <f>SUM(S33,S34)</f>
        <v>0</v>
      </c>
      <c r="T35" s="166"/>
      <c r="U35" s="127"/>
      <c r="V35" s="164">
        <f>SUM(V33,V34)</f>
        <v>0</v>
      </c>
      <c r="W35" s="166"/>
      <c r="X35" s="127"/>
      <c r="Y35" s="164">
        <f>SUM(Y33,Y34)</f>
        <v>0</v>
      </c>
      <c r="Z35" s="166"/>
      <c r="AA35" s="127"/>
      <c r="AB35" s="164">
        <f>SUM(AB33,AB34)</f>
        <v>0</v>
      </c>
      <c r="AC35" s="166"/>
      <c r="AD35" s="127"/>
      <c r="AE35" s="167">
        <f>AE33</f>
        <v>0</v>
      </c>
      <c r="AF35" s="169"/>
      <c r="AG35" s="154"/>
      <c r="AH35" s="157"/>
      <c r="AI35" s="114">
        <f>SUM(AI33:AJ34)</f>
        <v>0</v>
      </c>
      <c r="AJ35" s="115"/>
    </row>
    <row r="36" spans="1:36" ht="14.4" x14ac:dyDescent="0.3">
      <c r="A36" s="121"/>
      <c r="B36" s="142"/>
      <c r="C36" s="5" t="s">
        <v>16</v>
      </c>
      <c r="D36" s="122" t="str">
        <f>IF(ISBLANK(D33),"",E126)</f>
        <v/>
      </c>
      <c r="E36" s="123"/>
      <c r="F36" s="127"/>
      <c r="G36" s="122" t="str">
        <f>IF(ISBLANK(G33),"",H126)</f>
        <v/>
      </c>
      <c r="H36" s="123"/>
      <c r="I36" s="127"/>
      <c r="J36" s="122" t="str">
        <f>IF(ISBLANK(J33),"",K126)</f>
        <v/>
      </c>
      <c r="K36" s="123"/>
      <c r="L36" s="127"/>
      <c r="M36" s="122" t="str">
        <f>IF(ISBLANK(M33),"",N126)</f>
        <v/>
      </c>
      <c r="N36" s="123"/>
      <c r="O36" s="127"/>
      <c r="P36" s="122" t="str">
        <f>IF(ISBLANK(P33),"",Q126)</f>
        <v/>
      </c>
      <c r="Q36" s="123"/>
      <c r="R36" s="127"/>
      <c r="S36" s="122" t="str">
        <f>IF(ISBLANK(S33),"",T126)</f>
        <v/>
      </c>
      <c r="T36" s="123"/>
      <c r="U36" s="127"/>
      <c r="V36" s="122" t="str">
        <f>IF(ISBLANK(V33),"",W126)</f>
        <v/>
      </c>
      <c r="W36" s="123"/>
      <c r="X36" s="127"/>
      <c r="Y36" s="122" t="str">
        <f>IF(ISBLANK(Y33),"",Z126)</f>
        <v/>
      </c>
      <c r="Z36" s="123"/>
      <c r="AA36" s="127"/>
      <c r="AB36" s="122" t="str">
        <f>IF(ISBLANK(AB33),"",AC126)</f>
        <v/>
      </c>
      <c r="AC36" s="123"/>
      <c r="AD36" s="127"/>
      <c r="AE36" s="122" t="str">
        <f>IF(ISBLANK(AE33),"",AF126)</f>
        <v/>
      </c>
      <c r="AF36" s="123"/>
      <c r="AG36" s="154"/>
      <c r="AH36" s="157"/>
      <c r="AI36" s="104">
        <f>IF(ISBLANK(AI33),0,AJ126)</f>
        <v>0</v>
      </c>
      <c r="AJ36" s="105"/>
    </row>
    <row r="37" spans="1:36" ht="15" thickBot="1" x14ac:dyDescent="0.35">
      <c r="A37" s="121"/>
      <c r="B37" s="143"/>
      <c r="C37" s="2" t="s">
        <v>17</v>
      </c>
      <c r="D37" s="6" t="str">
        <f>IF(ISBLANK(D33),"",$C$87-E109+1)</f>
        <v/>
      </c>
      <c r="E37" s="63" t="str">
        <f>D37</f>
        <v/>
      </c>
      <c r="F37" s="128"/>
      <c r="G37" s="6" t="str">
        <f>IF(ISBLANK(G33),"",$C$87-H109+1)</f>
        <v/>
      </c>
      <c r="H37" s="7" t="str">
        <f>IF(ISBLANK(G33),"",SUM(E37,G37))</f>
        <v/>
      </c>
      <c r="I37" s="128"/>
      <c r="J37" s="6" t="str">
        <f>IF(ISBLANK(J33),"",$C$87-K109+1)</f>
        <v/>
      </c>
      <c r="K37" s="7" t="str">
        <f>IF(ISBLANK(J33),"",SUM(H37,J37))</f>
        <v/>
      </c>
      <c r="L37" s="128"/>
      <c r="M37" s="6" t="str">
        <f>IF(ISBLANK(M33),"",$C$87-N109+1)</f>
        <v/>
      </c>
      <c r="N37" s="7" t="str">
        <f>IF(ISBLANK(M33),"",SUM(K37,M37))</f>
        <v/>
      </c>
      <c r="O37" s="128"/>
      <c r="P37" s="6" t="str">
        <f>IF(ISBLANK(P33),"",$C$87-Q109+1)</f>
        <v/>
      </c>
      <c r="Q37" s="7" t="str">
        <f>IF(ISBLANK(P33),"",SUM(N37,P37))</f>
        <v/>
      </c>
      <c r="R37" s="128"/>
      <c r="S37" s="6" t="str">
        <f>IF(ISBLANK(S33),"",$C$87-T109+1)</f>
        <v/>
      </c>
      <c r="T37" s="7" t="str">
        <f>IF(ISBLANK(S33),"",SUM(Q37,S37))</f>
        <v/>
      </c>
      <c r="U37" s="128"/>
      <c r="V37" s="6" t="str">
        <f>IF(ISBLANK(V33),"",$C$87-W109+1)</f>
        <v/>
      </c>
      <c r="W37" s="7" t="str">
        <f>IF(ISBLANK(V33),"",SUM(T37,V37))</f>
        <v/>
      </c>
      <c r="X37" s="128"/>
      <c r="Y37" s="6" t="str">
        <f>IF(ISBLANK(Y33),"",$C$87-Z109+1)</f>
        <v/>
      </c>
      <c r="Z37" s="7" t="str">
        <f>IF(ISBLANK(Y33),"",SUM(W37,Y37))</f>
        <v/>
      </c>
      <c r="AA37" s="128"/>
      <c r="AB37" s="6" t="str">
        <f>IF(ISBLANK(AB33),"",$C$87-AC109+1)</f>
        <v/>
      </c>
      <c r="AC37" s="7" t="str">
        <f>IF(ISBLANK(AB33),"",SUM(Z37,AB37))</f>
        <v/>
      </c>
      <c r="AD37" s="128"/>
      <c r="AE37" s="6" t="str">
        <f>IF(ISBLANK(AE33),"",$C$87-AF109+1)</f>
        <v/>
      </c>
      <c r="AF37" s="7" t="str">
        <f>IF(ISBLANK(AE33),"",SUM(AC37,AE37))</f>
        <v/>
      </c>
      <c r="AG37" s="155"/>
      <c r="AH37" s="158"/>
      <c r="AI37" s="106"/>
      <c r="AJ37" s="107"/>
    </row>
    <row r="38" spans="1:36" ht="14.4" x14ac:dyDescent="0.3">
      <c r="A38" s="121" t="s">
        <v>9</v>
      </c>
      <c r="B38" s="141"/>
      <c r="C38" s="3" t="s">
        <v>13</v>
      </c>
      <c r="D38" s="124"/>
      <c r="E38" s="144"/>
      <c r="F38" s="126" t="str">
        <f>IF(ISBLANK(D38),"",RANK(E42,(E$7,E$12,E$17,E$22,E$27,E$32,E$37,E$42,E$47,E$52,E$57,E$62),0))</f>
        <v/>
      </c>
      <c r="G38" s="124"/>
      <c r="H38" s="125"/>
      <c r="I38" s="126" t="str">
        <f>IF(ISBLANK(G38),"",RANK(H42,(H$7,H$12,H$17,H$22,H$27,H$32,H$37,H$42,H$47,H$52,H$57,H$62),0))</f>
        <v/>
      </c>
      <c r="J38" s="124"/>
      <c r="K38" s="125"/>
      <c r="L38" s="126" t="str">
        <f>IF(ISBLANK(J38),"",RANK(K42,(K$7,K$12,K$17,K$22,K$27,K$32,K$37,K$42,K$47,K$52,K$57,K$62),0))</f>
        <v/>
      </c>
      <c r="M38" s="124"/>
      <c r="N38" s="125"/>
      <c r="O38" s="126" t="str">
        <f>IF(ISBLANK(M38),"",RANK(N42,(N$7,N$12,N$17,N$22,N$27,N$32,N$37,N$42,N$47,N$52,N$57,N$62),0))</f>
        <v/>
      </c>
      <c r="P38" s="145"/>
      <c r="Q38" s="130"/>
      <c r="R38" s="126" t="str">
        <f>IF(ISBLANK(P38),"",RANK(Q42,(Q$7,Q$12,Q$17,Q$22,Q$27,Q$32,Q$37,Q$42,Q$47,Q$52,Q$57,Q$62),0))</f>
        <v/>
      </c>
      <c r="S38" s="124"/>
      <c r="T38" s="125"/>
      <c r="U38" s="126" t="str">
        <f>IF(ISBLANK(S38),"",RANK(T42,(T$7,T$12,T$17,T$22,T$27,T$32,T$37,T$42,T$47,T$52,T$57,T$62),0))</f>
        <v/>
      </c>
      <c r="V38" s="124"/>
      <c r="W38" s="125"/>
      <c r="X38" s="126" t="str">
        <f>IF(ISBLANK(V38),"",RANK(W42,(W$7,W$12,W$17,W$22,W$27,W$32,W$37,W$42,W$47,W$52,W$57,W$62),0))</f>
        <v/>
      </c>
      <c r="Y38" s="124"/>
      <c r="Z38" s="125"/>
      <c r="AA38" s="126" t="str">
        <f>IF(ISBLANK(Y38),"",RANK(Z42,(Z$7,Z$12,Z$17,Z$22,Z$27,Z$32,Z$37,Z$42,Z$47,Z$52,Z$57,Z$62),0))</f>
        <v/>
      </c>
      <c r="AB38" s="124"/>
      <c r="AC38" s="125"/>
      <c r="AD38" s="126" t="str">
        <f>IF(ISBLANK(AB38),"",RANK(AC42,(AC$7,AC$12,AC$17,AC$22,AC$27,AC$32,AC$37,AC$42,AC$47,AC$52,AC$57,AC$62),0))</f>
        <v/>
      </c>
      <c r="AE38" s="129"/>
      <c r="AF38" s="130"/>
      <c r="AG38" s="153" t="str">
        <f>IF(ISBLANK(D38),"",SUM(D42,G42,J42,M42,P42,S42,V42,Y42,AB42,AE42,AE39)+IF(AI41=0,0,(($C$87-AI41+1)/1000)))</f>
        <v/>
      </c>
      <c r="AH38" s="156" t="str">
        <f>IF(ISBLANK(D38),"",RANK(AG38,($AG$3,$AG$8,$AG$13,$AG$18,$AG$23,$AG$28,$AG$33,$AG$38,$AG$43,$AG$48,$AG$53,$AG$58)))</f>
        <v/>
      </c>
      <c r="AI38" s="120"/>
      <c r="AJ38" s="113"/>
    </row>
    <row r="39" spans="1:36" ht="14.4" x14ac:dyDescent="0.3">
      <c r="A39" s="121"/>
      <c r="B39" s="142"/>
      <c r="C39" s="4" t="s">
        <v>14</v>
      </c>
      <c r="D39" s="159"/>
      <c r="E39" s="160"/>
      <c r="F39" s="127"/>
      <c r="G39" s="159"/>
      <c r="H39" s="161"/>
      <c r="I39" s="127"/>
      <c r="J39" s="159"/>
      <c r="K39" s="161"/>
      <c r="L39" s="127"/>
      <c r="M39" s="159"/>
      <c r="N39" s="161"/>
      <c r="O39" s="127"/>
      <c r="P39" s="162"/>
      <c r="Q39" s="163"/>
      <c r="R39" s="127"/>
      <c r="S39" s="159"/>
      <c r="T39" s="161"/>
      <c r="U39" s="127"/>
      <c r="V39" s="159"/>
      <c r="W39" s="161"/>
      <c r="X39" s="127"/>
      <c r="Y39" s="159"/>
      <c r="Z39" s="161"/>
      <c r="AA39" s="127"/>
      <c r="AB39" s="159"/>
      <c r="AC39" s="161"/>
      <c r="AD39" s="127"/>
      <c r="AE39" s="162"/>
      <c r="AF39" s="163"/>
      <c r="AG39" s="154"/>
      <c r="AH39" s="157"/>
      <c r="AI39" s="112"/>
      <c r="AJ39" s="113"/>
    </row>
    <row r="40" spans="1:36" ht="14.4" x14ac:dyDescent="0.3">
      <c r="A40" s="121"/>
      <c r="B40" s="142"/>
      <c r="C40" s="5" t="s">
        <v>15</v>
      </c>
      <c r="D40" s="164">
        <f>SUM(D38,D39)</f>
        <v>0</v>
      </c>
      <c r="E40" s="165"/>
      <c r="F40" s="127"/>
      <c r="G40" s="164">
        <f>SUM(G38,G39)</f>
        <v>0</v>
      </c>
      <c r="H40" s="166"/>
      <c r="I40" s="127"/>
      <c r="J40" s="164">
        <f>SUM(J38,J39)</f>
        <v>0</v>
      </c>
      <c r="K40" s="166"/>
      <c r="L40" s="127"/>
      <c r="M40" s="164">
        <f>SUM(M38,M39)</f>
        <v>0</v>
      </c>
      <c r="N40" s="166"/>
      <c r="O40" s="127"/>
      <c r="P40" s="167">
        <f>SUM(P38,P39)</f>
        <v>0</v>
      </c>
      <c r="Q40" s="168"/>
      <c r="R40" s="127"/>
      <c r="S40" s="164">
        <f>SUM(S38,S39)</f>
        <v>0</v>
      </c>
      <c r="T40" s="166"/>
      <c r="U40" s="127"/>
      <c r="V40" s="164">
        <f>SUM(V38,V39)</f>
        <v>0</v>
      </c>
      <c r="W40" s="166"/>
      <c r="X40" s="127"/>
      <c r="Y40" s="164">
        <f>SUM(Y38,Y39)</f>
        <v>0</v>
      </c>
      <c r="Z40" s="166"/>
      <c r="AA40" s="127"/>
      <c r="AB40" s="164">
        <f>SUM(AB38,AB39)</f>
        <v>0</v>
      </c>
      <c r="AC40" s="166"/>
      <c r="AD40" s="127"/>
      <c r="AE40" s="167">
        <f>AE38</f>
        <v>0</v>
      </c>
      <c r="AF40" s="169"/>
      <c r="AG40" s="154"/>
      <c r="AH40" s="157"/>
      <c r="AI40" s="114">
        <f>SUM(AI38:AJ39)</f>
        <v>0</v>
      </c>
      <c r="AJ40" s="115"/>
    </row>
    <row r="41" spans="1:36" ht="14.4" x14ac:dyDescent="0.3">
      <c r="A41" s="121"/>
      <c r="B41" s="142"/>
      <c r="C41" s="5" t="s">
        <v>16</v>
      </c>
      <c r="D41" s="122" t="str">
        <f>IF(ISBLANK(D38),"",E127)</f>
        <v/>
      </c>
      <c r="E41" s="123"/>
      <c r="F41" s="127"/>
      <c r="G41" s="122" t="str">
        <f>IF(ISBLANK(G38),"",H127)</f>
        <v/>
      </c>
      <c r="H41" s="123"/>
      <c r="I41" s="127"/>
      <c r="J41" s="122" t="str">
        <f>IF(ISBLANK(J38),"",K127)</f>
        <v/>
      </c>
      <c r="K41" s="123"/>
      <c r="L41" s="127"/>
      <c r="M41" s="122" t="str">
        <f>IF(ISBLANK(M38),"",N127)</f>
        <v/>
      </c>
      <c r="N41" s="123"/>
      <c r="O41" s="127"/>
      <c r="P41" s="122" t="str">
        <f>IF(ISBLANK(P38),"",Q127)</f>
        <v/>
      </c>
      <c r="Q41" s="123"/>
      <c r="R41" s="127"/>
      <c r="S41" s="122" t="str">
        <f>IF(ISBLANK(S38),"",T127)</f>
        <v/>
      </c>
      <c r="T41" s="123"/>
      <c r="U41" s="127"/>
      <c r="V41" s="122" t="str">
        <f>IF(ISBLANK(V38),"",W127)</f>
        <v/>
      </c>
      <c r="W41" s="123"/>
      <c r="X41" s="127"/>
      <c r="Y41" s="122" t="str">
        <f>IF(ISBLANK(Y38),"",Z127)</f>
        <v/>
      </c>
      <c r="Z41" s="123"/>
      <c r="AA41" s="127"/>
      <c r="AB41" s="122" t="str">
        <f>IF(ISBLANK(AB38),"",AC127)</f>
        <v/>
      </c>
      <c r="AC41" s="123"/>
      <c r="AD41" s="127"/>
      <c r="AE41" s="122" t="str">
        <f>IF(ISBLANK(AE38),"",AF127)</f>
        <v/>
      </c>
      <c r="AF41" s="123"/>
      <c r="AG41" s="154"/>
      <c r="AH41" s="157"/>
      <c r="AI41" s="104">
        <f>IF(ISBLANK(AI38),0,AJ127)</f>
        <v>0</v>
      </c>
      <c r="AJ41" s="105"/>
    </row>
    <row r="42" spans="1:36" ht="15" thickBot="1" x14ac:dyDescent="0.35">
      <c r="A42" s="121"/>
      <c r="B42" s="143"/>
      <c r="C42" s="2" t="s">
        <v>17</v>
      </c>
      <c r="D42" s="6" t="str">
        <f>IF(ISBLANK(D38),"",$C$87-E110+1)</f>
        <v/>
      </c>
      <c r="E42" s="63" t="str">
        <f>D42</f>
        <v/>
      </c>
      <c r="F42" s="128"/>
      <c r="G42" s="6" t="str">
        <f>IF(ISBLANK(G38),"",$C$87-H110+1)</f>
        <v/>
      </c>
      <c r="H42" s="7" t="str">
        <f>IF(ISBLANK(G38),"",SUM(E42,G42))</f>
        <v/>
      </c>
      <c r="I42" s="128"/>
      <c r="J42" s="6" t="str">
        <f>IF(ISBLANK(J38),"",$C$87-K110+1)</f>
        <v/>
      </c>
      <c r="K42" s="7" t="str">
        <f>IF(ISBLANK(J38),"",SUM(H42,J42))</f>
        <v/>
      </c>
      <c r="L42" s="128"/>
      <c r="M42" s="6" t="str">
        <f>IF(ISBLANK(M38),"",$C$87-N110+1)</f>
        <v/>
      </c>
      <c r="N42" s="7" t="str">
        <f>IF(ISBLANK(M38),"",SUM(K42,M42))</f>
        <v/>
      </c>
      <c r="O42" s="128"/>
      <c r="P42" s="6" t="str">
        <f>IF(ISBLANK(P38),"",$C$87-Q110+1)</f>
        <v/>
      </c>
      <c r="Q42" s="7" t="str">
        <f>IF(ISBLANK(P38),"",SUM(N42,P42))</f>
        <v/>
      </c>
      <c r="R42" s="128"/>
      <c r="S42" s="6" t="str">
        <f>IF(ISBLANK(S38),"",$C$87-T110+1)</f>
        <v/>
      </c>
      <c r="T42" s="7" t="str">
        <f>IF(ISBLANK(S38),"",SUM(Q42,S42))</f>
        <v/>
      </c>
      <c r="U42" s="128"/>
      <c r="V42" s="6" t="str">
        <f>IF(ISBLANK(V38),"",$C$87-W110+1)</f>
        <v/>
      </c>
      <c r="W42" s="7" t="str">
        <f>IF(ISBLANK(V38),"",SUM(T42,V42))</f>
        <v/>
      </c>
      <c r="X42" s="128"/>
      <c r="Y42" s="6" t="str">
        <f>IF(ISBLANK(Y38),"",$C$87-Z110+1)</f>
        <v/>
      </c>
      <c r="Z42" s="7" t="str">
        <f>IF(ISBLANK(Y38),"",SUM(W42,Y42))</f>
        <v/>
      </c>
      <c r="AA42" s="128"/>
      <c r="AB42" s="6" t="str">
        <f>IF(ISBLANK(AB38),"",$C$87-AC110+1)</f>
        <v/>
      </c>
      <c r="AC42" s="7" t="str">
        <f>IF(ISBLANK(AB38),"",SUM(Z42,AB42))</f>
        <v/>
      </c>
      <c r="AD42" s="128"/>
      <c r="AE42" s="6" t="str">
        <f>IF(ISBLANK(AE38),"",$C$87-AF110+1)</f>
        <v/>
      </c>
      <c r="AF42" s="7" t="str">
        <f>IF(ISBLANK(AE38),"",SUM(AC42,AE42))</f>
        <v/>
      </c>
      <c r="AG42" s="155"/>
      <c r="AH42" s="158"/>
      <c r="AI42" s="106"/>
      <c r="AJ42" s="107"/>
    </row>
    <row r="43" spans="1:36" ht="14.4" hidden="1" x14ac:dyDescent="0.3">
      <c r="A43" s="121" t="s">
        <v>10</v>
      </c>
      <c r="B43" s="141"/>
      <c r="C43" s="3" t="s">
        <v>13</v>
      </c>
      <c r="D43" s="124"/>
      <c r="E43" s="144"/>
      <c r="F43" s="126" t="str">
        <f>IF(ISBLANK(D43),"",RANK(E47,(E$7,E$12,E$17,E$22,E$27,E$32,E$37,E$42,E$47,E$52,E$57,E$62),0))</f>
        <v/>
      </c>
      <c r="G43" s="124"/>
      <c r="H43" s="125"/>
      <c r="I43" s="126" t="str">
        <f>IF(ISBLANK(G43),"",RANK(H47,(H$7,H$12,H$17,H$22,H$27,H$32,H$37,H$42,H$47,H$52,H$57,H$62),0))</f>
        <v/>
      </c>
      <c r="J43" s="124"/>
      <c r="K43" s="125"/>
      <c r="L43" s="126" t="str">
        <f>IF(ISBLANK(J43),"",RANK(K47,(K$7,K$12,K$17,K$22,K$27,K$32,K$37,K$42,K$47,K$52,K$57,K$62),0))</f>
        <v/>
      </c>
      <c r="M43" s="124"/>
      <c r="N43" s="125"/>
      <c r="O43" s="126" t="str">
        <f>IF(ISBLANK(M43),"",RANK(N47,(N$7,N$12,N$17,N$22,N$27,N$32,N$37,N$42,N$47,N$52,N$57,N$62),0))</f>
        <v/>
      </c>
      <c r="P43" s="145"/>
      <c r="Q43" s="130"/>
      <c r="R43" s="126" t="str">
        <f>IF(ISBLANK(P43),"",RANK(Q47,(Q$7,Q$12,Q$17,Q$22,Q$27,Q$32,Q$37,Q$42,Q$47,Q$52,Q$57,Q$62),0))</f>
        <v/>
      </c>
      <c r="S43" s="124"/>
      <c r="T43" s="125"/>
      <c r="U43" s="126" t="str">
        <f>IF(ISBLANK(S43),"",RANK(T47,(T$7,T$12,T$17,T$22,T$27,T$32,T$37,T$42,T$47,T$52,T$57,T$62),0))</f>
        <v/>
      </c>
      <c r="V43" s="124"/>
      <c r="W43" s="125"/>
      <c r="X43" s="126" t="str">
        <f>IF(ISBLANK(V43),"",RANK(W47,(W$7,W$12,W$17,W$22,W$27,W$32,W$37,W$42,W$47,W$52,W$57,W$62),0))</f>
        <v/>
      </c>
      <c r="Y43" s="124"/>
      <c r="Z43" s="125"/>
      <c r="AA43" s="126" t="str">
        <f>IF(ISBLANK(Y43),"",RANK(Z47,(Z$7,Z$12,Z$17,Z$22,Z$27,Z$32,Z$37,Z$42,Z$47,Z$52,Z$57,Z$62),0))</f>
        <v/>
      </c>
      <c r="AB43" s="124"/>
      <c r="AC43" s="125"/>
      <c r="AD43" s="126" t="str">
        <f>IF(ISBLANK(AB43),"",RANK(AC47,(AC$7,AC$12,AC$17,AC$22,AC$27,AC$32,AC$37,AC$42,AC$47,AC$52,AC$57,AC$62),0))</f>
        <v/>
      </c>
      <c r="AE43" s="129"/>
      <c r="AF43" s="130"/>
      <c r="AG43" s="153" t="str">
        <f>IF(ISBLANK(D43),"",SUM(D47,G47,J47,M47,P47,S47,V47,Y47,AB47,AE47,AE44)+IF(AI46=0,0,(($C$87-AI46+1)/1000)))</f>
        <v/>
      </c>
      <c r="AH43" s="156" t="str">
        <f>IF(ISBLANK(D43),"",RANK(AG43,($AG$3,$AG$8,$AG$13,$AG$18,$AG$23,$AG$28,$AG$33,$AG$38,$AG$43,$AG$48,$AG$53,$AG$58)))</f>
        <v/>
      </c>
      <c r="AI43" s="116"/>
      <c r="AJ43" s="117"/>
    </row>
    <row r="44" spans="1:36" ht="14.4" hidden="1" x14ac:dyDescent="0.3">
      <c r="A44" s="121"/>
      <c r="B44" s="142"/>
      <c r="C44" s="4" t="s">
        <v>14</v>
      </c>
      <c r="D44" s="159"/>
      <c r="E44" s="160"/>
      <c r="F44" s="127"/>
      <c r="G44" s="159"/>
      <c r="H44" s="161"/>
      <c r="I44" s="127"/>
      <c r="J44" s="159"/>
      <c r="K44" s="161"/>
      <c r="L44" s="127"/>
      <c r="M44" s="159"/>
      <c r="N44" s="161"/>
      <c r="O44" s="127"/>
      <c r="P44" s="162"/>
      <c r="Q44" s="163"/>
      <c r="R44" s="127"/>
      <c r="S44" s="159"/>
      <c r="T44" s="161"/>
      <c r="U44" s="127"/>
      <c r="V44" s="159"/>
      <c r="W44" s="161"/>
      <c r="X44" s="127"/>
      <c r="Y44" s="159"/>
      <c r="Z44" s="161"/>
      <c r="AA44" s="127"/>
      <c r="AB44" s="159"/>
      <c r="AC44" s="161"/>
      <c r="AD44" s="127"/>
      <c r="AE44" s="162"/>
      <c r="AF44" s="163"/>
      <c r="AG44" s="154"/>
      <c r="AH44" s="157"/>
      <c r="AI44" s="118"/>
      <c r="AJ44" s="119"/>
    </row>
    <row r="45" spans="1:36" ht="14.4" hidden="1" x14ac:dyDescent="0.3">
      <c r="A45" s="121"/>
      <c r="B45" s="142"/>
      <c r="C45" s="5" t="s">
        <v>15</v>
      </c>
      <c r="D45" s="164">
        <f>SUM(D43,D44)</f>
        <v>0</v>
      </c>
      <c r="E45" s="165"/>
      <c r="F45" s="127"/>
      <c r="G45" s="164">
        <f>SUM(G43,G44)</f>
        <v>0</v>
      </c>
      <c r="H45" s="166"/>
      <c r="I45" s="127"/>
      <c r="J45" s="164">
        <f>SUM(J43,J44)</f>
        <v>0</v>
      </c>
      <c r="K45" s="166"/>
      <c r="L45" s="127"/>
      <c r="M45" s="164">
        <f>SUM(M43,M44)</f>
        <v>0</v>
      </c>
      <c r="N45" s="166"/>
      <c r="O45" s="127"/>
      <c r="P45" s="167">
        <f>SUM(P43,P44)</f>
        <v>0</v>
      </c>
      <c r="Q45" s="168"/>
      <c r="R45" s="127"/>
      <c r="S45" s="164">
        <f>SUM(S43,S44)</f>
        <v>0</v>
      </c>
      <c r="T45" s="166"/>
      <c r="U45" s="127"/>
      <c r="V45" s="164">
        <f>SUM(V43,V44)</f>
        <v>0</v>
      </c>
      <c r="W45" s="166"/>
      <c r="X45" s="127"/>
      <c r="Y45" s="164">
        <f>SUM(Y43,Y44)</f>
        <v>0</v>
      </c>
      <c r="Z45" s="166"/>
      <c r="AA45" s="127"/>
      <c r="AB45" s="164">
        <f>SUM(AB43,AB44)</f>
        <v>0</v>
      </c>
      <c r="AC45" s="166"/>
      <c r="AD45" s="127"/>
      <c r="AE45" s="167">
        <f>AE43</f>
        <v>0</v>
      </c>
      <c r="AF45" s="169"/>
      <c r="AG45" s="154"/>
      <c r="AH45" s="157"/>
      <c r="AI45" s="114">
        <f>SUM(AI43:AJ44)</f>
        <v>0</v>
      </c>
      <c r="AJ45" s="115"/>
    </row>
    <row r="46" spans="1:36" ht="14.4" hidden="1" x14ac:dyDescent="0.3">
      <c r="A46" s="121"/>
      <c r="B46" s="142"/>
      <c r="C46" s="5" t="s">
        <v>16</v>
      </c>
      <c r="D46" s="122" t="str">
        <f>IF(ISBLANK(D43),"",E128)</f>
        <v/>
      </c>
      <c r="E46" s="123"/>
      <c r="F46" s="127"/>
      <c r="G46" s="122" t="str">
        <f>IF(ISBLANK(G43),"",H128)</f>
        <v/>
      </c>
      <c r="H46" s="123"/>
      <c r="I46" s="127"/>
      <c r="J46" s="122" t="str">
        <f>IF(ISBLANK(J43),"",K128)</f>
        <v/>
      </c>
      <c r="K46" s="123"/>
      <c r="L46" s="127"/>
      <c r="M46" s="122" t="str">
        <f>IF(ISBLANK(M43),"",N128)</f>
        <v/>
      </c>
      <c r="N46" s="123"/>
      <c r="O46" s="127"/>
      <c r="P46" s="122" t="str">
        <f>IF(ISBLANK(P43),"",Q128)</f>
        <v/>
      </c>
      <c r="Q46" s="123"/>
      <c r="R46" s="127"/>
      <c r="S46" s="122" t="str">
        <f>IF(ISBLANK(S43),"",T128)</f>
        <v/>
      </c>
      <c r="T46" s="123"/>
      <c r="U46" s="127"/>
      <c r="V46" s="122" t="str">
        <f>IF(ISBLANK(V43),"",W128)</f>
        <v/>
      </c>
      <c r="W46" s="123"/>
      <c r="X46" s="127"/>
      <c r="Y46" s="122" t="str">
        <f>IF(ISBLANK(Y43),"",Z128)</f>
        <v/>
      </c>
      <c r="Z46" s="123"/>
      <c r="AA46" s="127"/>
      <c r="AB46" s="122" t="str">
        <f>IF(ISBLANK(AB43),"",AC128)</f>
        <v/>
      </c>
      <c r="AC46" s="123"/>
      <c r="AD46" s="127"/>
      <c r="AE46" s="122" t="str">
        <f>IF(ISBLANK(AE43),"",AF128)</f>
        <v/>
      </c>
      <c r="AF46" s="123"/>
      <c r="AG46" s="154"/>
      <c r="AH46" s="157"/>
      <c r="AI46" s="104">
        <f>IF(ISBLANK(AI43),0,AJ128)</f>
        <v>0</v>
      </c>
      <c r="AJ46" s="105"/>
    </row>
    <row r="47" spans="1:36" ht="15" hidden="1" thickBot="1" x14ac:dyDescent="0.35">
      <c r="A47" s="121"/>
      <c r="B47" s="143"/>
      <c r="C47" s="2" t="s">
        <v>17</v>
      </c>
      <c r="D47" s="6" t="str">
        <f>IF(ISBLANK(D43),"",$C$87-E111+1)</f>
        <v/>
      </c>
      <c r="E47" s="63" t="str">
        <f>D47</f>
        <v/>
      </c>
      <c r="F47" s="128"/>
      <c r="G47" s="6" t="str">
        <f>IF(ISBLANK(G43),"",$C$87-H111+1)</f>
        <v/>
      </c>
      <c r="H47" s="7" t="str">
        <f>IF(ISBLANK(G43),"",SUM(E47,G47))</f>
        <v/>
      </c>
      <c r="I47" s="128"/>
      <c r="J47" s="6" t="str">
        <f>IF(ISBLANK(J43),"",$C$87-K111+1)</f>
        <v/>
      </c>
      <c r="K47" s="7" t="str">
        <f>IF(ISBLANK(J43),"",SUM(H47,J47))</f>
        <v/>
      </c>
      <c r="L47" s="128"/>
      <c r="M47" s="6" t="str">
        <f>IF(ISBLANK(M43),"",$C$87-N111+1)</f>
        <v/>
      </c>
      <c r="N47" s="7" t="str">
        <f>IF(ISBLANK(M43),"",SUM(K47,M47))</f>
        <v/>
      </c>
      <c r="O47" s="128"/>
      <c r="P47" s="6" t="str">
        <f>IF(ISBLANK(P43),"",$C$87-Q111+1)</f>
        <v/>
      </c>
      <c r="Q47" s="7" t="str">
        <f>IF(ISBLANK(P43),"",SUM(N47,P47))</f>
        <v/>
      </c>
      <c r="R47" s="128"/>
      <c r="S47" s="6" t="str">
        <f>IF(ISBLANK(S43),"",$C$87-T111+1)</f>
        <v/>
      </c>
      <c r="T47" s="7" t="str">
        <f>IF(ISBLANK(S43),"",SUM(Q47,S47))</f>
        <v/>
      </c>
      <c r="U47" s="128"/>
      <c r="V47" s="6" t="str">
        <f>IF(ISBLANK(V43),"",$C$87-W111+1)</f>
        <v/>
      </c>
      <c r="W47" s="7" t="str">
        <f>IF(ISBLANK(V43),"",SUM(T47,V47))</f>
        <v/>
      </c>
      <c r="X47" s="128"/>
      <c r="Y47" s="6" t="str">
        <f>IF(ISBLANK(Y43),"",$C$87-Z111+1)</f>
        <v/>
      </c>
      <c r="Z47" s="7" t="str">
        <f>IF(ISBLANK(Y43),"",SUM(W47,Y47))</f>
        <v/>
      </c>
      <c r="AA47" s="128"/>
      <c r="AB47" s="6" t="str">
        <f>IF(ISBLANK(AB43),"",$C$87-AC111+1)</f>
        <v/>
      </c>
      <c r="AC47" s="7" t="str">
        <f>IF(ISBLANK(AB43),"",SUM(Z47,AB47))</f>
        <v/>
      </c>
      <c r="AD47" s="128"/>
      <c r="AE47" s="6" t="str">
        <f>IF(ISBLANK(AE43),"",$C$87-AF111+1)</f>
        <v/>
      </c>
      <c r="AF47" s="7" t="str">
        <f>IF(ISBLANK(AE43),"",SUM(AC47,AE47))</f>
        <v/>
      </c>
      <c r="AG47" s="155"/>
      <c r="AH47" s="158"/>
      <c r="AI47" s="106"/>
      <c r="AJ47" s="107"/>
    </row>
    <row r="48" spans="1:36" ht="14.4" hidden="1" x14ac:dyDescent="0.3">
      <c r="A48" s="121" t="s">
        <v>11</v>
      </c>
      <c r="B48" s="141"/>
      <c r="C48" s="3" t="s">
        <v>13</v>
      </c>
      <c r="D48" s="124"/>
      <c r="E48" s="144"/>
      <c r="F48" s="126" t="str">
        <f>IF(ISBLANK(D48),"",RANK(E52,(E$7,E$12,E$17,E$22,E$27,E$32,E$37,E$42,E$47,E$52,E$57,E$62),0))</f>
        <v/>
      </c>
      <c r="G48" s="124"/>
      <c r="H48" s="125"/>
      <c r="I48" s="126" t="str">
        <f>IF(ISBLANK(G48),"",RANK(H52,(H$7,H$12,H$17,H$22,H$27,H$32,H$37,H$42,H$47,H$52,H$57,H$62),0))</f>
        <v/>
      </c>
      <c r="J48" s="124"/>
      <c r="K48" s="125"/>
      <c r="L48" s="126" t="str">
        <f>IF(ISBLANK(J48),"",RANK(K52,(K$7,K$12,K$17,K$22,K$27,K$32,K$37,K$42,K$47,K$52,K$57,K$62),0))</f>
        <v/>
      </c>
      <c r="M48" s="124"/>
      <c r="N48" s="125"/>
      <c r="O48" s="126" t="str">
        <f>IF(ISBLANK(M48),"",RANK(N52,(N$7,N$12,N$17,N$22,N$27,N$32,N$37,N$42,N$47,N$52,N$57,N$62),0))</f>
        <v/>
      </c>
      <c r="P48" s="145"/>
      <c r="Q48" s="130"/>
      <c r="R48" s="126" t="str">
        <f>IF(ISBLANK(P48),"",RANK(Q52,(Q$7,Q$12,Q$17,Q$22,Q$27,Q$32,Q$37,Q$42,Q$47,Q$52,Q$57,Q$62),0))</f>
        <v/>
      </c>
      <c r="S48" s="124"/>
      <c r="T48" s="125"/>
      <c r="U48" s="126" t="str">
        <f>IF(ISBLANK(S48),"",RANK(T52,(T$7,T$12,T$17,T$22,T$27,T$32,T$37,T$42,T$47,T$52,T$57,T$62),0))</f>
        <v/>
      </c>
      <c r="V48" s="124"/>
      <c r="W48" s="125"/>
      <c r="X48" s="126" t="str">
        <f>IF(ISBLANK(V48),"",RANK(W52,(W$7,W$12,W$17,W$22,W$27,W$32,W$37,W$42,W$47,W$52,W$57,W$62),0))</f>
        <v/>
      </c>
      <c r="Y48" s="124"/>
      <c r="Z48" s="125"/>
      <c r="AA48" s="126" t="str">
        <f>IF(ISBLANK(Y48),"",RANK(Z52,(Z$7,Z$12,Z$17,Z$22,Z$27,Z$32,Z$37,Z$42,Z$47,Z$52,Z$57,Z$62),0))</f>
        <v/>
      </c>
      <c r="AB48" s="124"/>
      <c r="AC48" s="125"/>
      <c r="AD48" s="126" t="str">
        <f>IF(ISBLANK(AB48),"",RANK(AC52,(AC$7,AC$12,AC$17,AC$22,AC$27,AC$32,AC$37,AC$42,AC$47,AC$52,AC$57,AC$62),0))</f>
        <v/>
      </c>
      <c r="AE48" s="129"/>
      <c r="AF48" s="130"/>
      <c r="AG48" s="153" t="str">
        <f>IF(ISBLANK(D48),"",SUM(D52,G52,J52,M52,P52,S52,V52,Y52,AB52,AE52,AE49)+IF(AI51=0,0,(($C$87-AI51+1)/1000)))</f>
        <v/>
      </c>
      <c r="AH48" s="156" t="str">
        <f>IF(ISBLANK(D48),"",RANK(AG48,($AG$3,$AG$8,$AG$13,$AG$18,$AG$23,$AG$28,$AG$33,$AG$38,$AG$43,$AG$48,$AG$53,$AG$58)))</f>
        <v/>
      </c>
      <c r="AI48" s="112"/>
      <c r="AJ48" s="113"/>
    </row>
    <row r="49" spans="1:36" ht="14.4" hidden="1" x14ac:dyDescent="0.3">
      <c r="A49" s="121"/>
      <c r="B49" s="142"/>
      <c r="C49" s="4" t="s">
        <v>14</v>
      </c>
      <c r="D49" s="159"/>
      <c r="E49" s="160"/>
      <c r="F49" s="127"/>
      <c r="G49" s="159"/>
      <c r="H49" s="161"/>
      <c r="I49" s="127"/>
      <c r="J49" s="159"/>
      <c r="K49" s="161"/>
      <c r="L49" s="127"/>
      <c r="M49" s="159"/>
      <c r="N49" s="161"/>
      <c r="O49" s="127"/>
      <c r="P49" s="162"/>
      <c r="Q49" s="163"/>
      <c r="R49" s="127"/>
      <c r="S49" s="159"/>
      <c r="T49" s="161"/>
      <c r="U49" s="127"/>
      <c r="V49" s="159"/>
      <c r="W49" s="161"/>
      <c r="X49" s="127"/>
      <c r="Y49" s="159"/>
      <c r="Z49" s="161"/>
      <c r="AA49" s="127"/>
      <c r="AB49" s="159"/>
      <c r="AC49" s="161"/>
      <c r="AD49" s="127"/>
      <c r="AE49" s="162"/>
      <c r="AF49" s="163"/>
      <c r="AG49" s="154"/>
      <c r="AH49" s="157"/>
      <c r="AI49" s="112"/>
      <c r="AJ49" s="113"/>
    </row>
    <row r="50" spans="1:36" ht="14.4" hidden="1" x14ac:dyDescent="0.3">
      <c r="A50" s="121"/>
      <c r="B50" s="142"/>
      <c r="C50" s="5" t="s">
        <v>15</v>
      </c>
      <c r="D50" s="164">
        <f>SUM(D48,D49)</f>
        <v>0</v>
      </c>
      <c r="E50" s="165"/>
      <c r="F50" s="127"/>
      <c r="G50" s="164">
        <f>SUM(G48,G49)</f>
        <v>0</v>
      </c>
      <c r="H50" s="166"/>
      <c r="I50" s="127"/>
      <c r="J50" s="164">
        <f>SUM(J48,J49)</f>
        <v>0</v>
      </c>
      <c r="K50" s="166"/>
      <c r="L50" s="127"/>
      <c r="M50" s="164">
        <f>SUM(M48,M49)</f>
        <v>0</v>
      </c>
      <c r="N50" s="166"/>
      <c r="O50" s="127"/>
      <c r="P50" s="167">
        <f>SUM(P48,P49)</f>
        <v>0</v>
      </c>
      <c r="Q50" s="168"/>
      <c r="R50" s="127"/>
      <c r="S50" s="164">
        <f>SUM(S48,S49)</f>
        <v>0</v>
      </c>
      <c r="T50" s="166"/>
      <c r="U50" s="127"/>
      <c r="V50" s="164">
        <f>SUM(V48,V49)</f>
        <v>0</v>
      </c>
      <c r="W50" s="166"/>
      <c r="X50" s="127"/>
      <c r="Y50" s="164">
        <f>SUM(Y48,Y49)</f>
        <v>0</v>
      </c>
      <c r="Z50" s="166"/>
      <c r="AA50" s="127"/>
      <c r="AB50" s="164">
        <f>SUM(AB48,AB49)</f>
        <v>0</v>
      </c>
      <c r="AC50" s="166"/>
      <c r="AD50" s="127"/>
      <c r="AE50" s="167">
        <f>AE48</f>
        <v>0</v>
      </c>
      <c r="AF50" s="169"/>
      <c r="AG50" s="154"/>
      <c r="AH50" s="157"/>
      <c r="AI50" s="114">
        <f>SUM(AI48:AJ49)</f>
        <v>0</v>
      </c>
      <c r="AJ50" s="115"/>
    </row>
    <row r="51" spans="1:36" ht="14.4" hidden="1" x14ac:dyDescent="0.3">
      <c r="A51" s="121"/>
      <c r="B51" s="142"/>
      <c r="C51" s="5" t="s">
        <v>16</v>
      </c>
      <c r="D51" s="122" t="str">
        <f>IF(ISBLANK(D48),"",E129)</f>
        <v/>
      </c>
      <c r="E51" s="123"/>
      <c r="F51" s="127"/>
      <c r="G51" s="122" t="str">
        <f>IF(ISBLANK(G48),"",H129)</f>
        <v/>
      </c>
      <c r="H51" s="123"/>
      <c r="I51" s="127"/>
      <c r="J51" s="122" t="str">
        <f>IF(ISBLANK(J48),"",K129)</f>
        <v/>
      </c>
      <c r="K51" s="123"/>
      <c r="L51" s="127"/>
      <c r="M51" s="122" t="str">
        <f>IF(ISBLANK(M48),"",N129)</f>
        <v/>
      </c>
      <c r="N51" s="123"/>
      <c r="O51" s="127"/>
      <c r="P51" s="122" t="str">
        <f>IF(ISBLANK(P48),"",Q129)</f>
        <v/>
      </c>
      <c r="Q51" s="123"/>
      <c r="R51" s="127"/>
      <c r="S51" s="122" t="str">
        <f>IF(ISBLANK(S48),"",T129)</f>
        <v/>
      </c>
      <c r="T51" s="123"/>
      <c r="U51" s="127"/>
      <c r="V51" s="122" t="str">
        <f>IF(ISBLANK(V48),"",W129)</f>
        <v/>
      </c>
      <c r="W51" s="123"/>
      <c r="X51" s="127"/>
      <c r="Y51" s="122" t="str">
        <f>IF(ISBLANK(Y48),"",Z129)</f>
        <v/>
      </c>
      <c r="Z51" s="123"/>
      <c r="AA51" s="127"/>
      <c r="AB51" s="122" t="str">
        <f>IF(ISBLANK(AB48),"",AC129)</f>
        <v/>
      </c>
      <c r="AC51" s="123"/>
      <c r="AD51" s="127"/>
      <c r="AE51" s="122" t="str">
        <f>IF(ISBLANK(AE48),"",AF129)</f>
        <v/>
      </c>
      <c r="AF51" s="123"/>
      <c r="AG51" s="154"/>
      <c r="AH51" s="157"/>
      <c r="AI51" s="104">
        <f>IF(ISBLANK(AI48),0,AJ129)</f>
        <v>0</v>
      </c>
      <c r="AJ51" s="105"/>
    </row>
    <row r="52" spans="1:36" ht="15" hidden="1" thickBot="1" x14ac:dyDescent="0.35">
      <c r="A52" s="121"/>
      <c r="B52" s="143"/>
      <c r="C52" s="2" t="s">
        <v>17</v>
      </c>
      <c r="D52" s="6" t="str">
        <f>IF(ISBLANK(D48),"",$C$87-E112+1)</f>
        <v/>
      </c>
      <c r="E52" s="63" t="str">
        <f>D52</f>
        <v/>
      </c>
      <c r="F52" s="128"/>
      <c r="G52" s="6" t="str">
        <f>IF(ISBLANK(G48),"",$C$87-H112+1)</f>
        <v/>
      </c>
      <c r="H52" s="7" t="str">
        <f>IF(ISBLANK(G48),"",SUM(E52,G52))</f>
        <v/>
      </c>
      <c r="I52" s="128"/>
      <c r="J52" s="6" t="str">
        <f>IF(ISBLANK(J48),"",$C$87-K112+1)</f>
        <v/>
      </c>
      <c r="K52" s="7" t="str">
        <f>IF(ISBLANK(J48),"",SUM(H52,J52))</f>
        <v/>
      </c>
      <c r="L52" s="128"/>
      <c r="M52" s="6" t="str">
        <f>IF(ISBLANK(M48),"",$C$87-N112+1)</f>
        <v/>
      </c>
      <c r="N52" s="7" t="str">
        <f>IF(ISBLANK(M48),"",SUM(K52,M52))</f>
        <v/>
      </c>
      <c r="O52" s="128"/>
      <c r="P52" s="6" t="str">
        <f>IF(ISBLANK(P48),"",$C$87-Q112+1)</f>
        <v/>
      </c>
      <c r="Q52" s="7" t="str">
        <f>IF(ISBLANK(P48),"",SUM(N52,P52))</f>
        <v/>
      </c>
      <c r="R52" s="128"/>
      <c r="S52" s="6" t="str">
        <f>IF(ISBLANK(S48),"",$C$87-T112+1)</f>
        <v/>
      </c>
      <c r="T52" s="7" t="str">
        <f>IF(ISBLANK(S48),"",SUM(Q52,S52))</f>
        <v/>
      </c>
      <c r="U52" s="128"/>
      <c r="V52" s="6" t="str">
        <f>IF(ISBLANK(V48),"",$C$87-W112+1)</f>
        <v/>
      </c>
      <c r="W52" s="7" t="str">
        <f>IF(ISBLANK(V48),"",SUM(T52,V52))</f>
        <v/>
      </c>
      <c r="X52" s="128"/>
      <c r="Y52" s="6" t="str">
        <f>IF(ISBLANK(Y48),"",$C$87-Z112+1)</f>
        <v/>
      </c>
      <c r="Z52" s="7" t="str">
        <f>IF(ISBLANK(Y48),"",SUM(W52,Y52))</f>
        <v/>
      </c>
      <c r="AA52" s="128"/>
      <c r="AB52" s="6" t="str">
        <f>IF(ISBLANK(AB48),"",$C$87-AC112+1)</f>
        <v/>
      </c>
      <c r="AC52" s="7" t="str">
        <f>IF(ISBLANK(AB48),"",SUM(Z52,AB52))</f>
        <v/>
      </c>
      <c r="AD52" s="128"/>
      <c r="AE52" s="6" t="str">
        <f>IF(ISBLANK(AE48),"",$C$87-AF112+1)</f>
        <v/>
      </c>
      <c r="AF52" s="7" t="str">
        <f>IF(ISBLANK(AE48),"",SUM(AC52,AE52))</f>
        <v/>
      </c>
      <c r="AG52" s="155"/>
      <c r="AH52" s="158"/>
      <c r="AI52" s="106"/>
      <c r="AJ52" s="107"/>
    </row>
    <row r="53" spans="1:36" ht="14.4" hidden="1" x14ac:dyDescent="0.3">
      <c r="A53" s="121" t="s">
        <v>59</v>
      </c>
      <c r="B53" s="141"/>
      <c r="C53" s="3" t="s">
        <v>13</v>
      </c>
      <c r="D53" s="124"/>
      <c r="E53" s="144"/>
      <c r="F53" s="126" t="str">
        <f>IF(ISBLANK(D53),"",RANK(E57,(E$7,E$12,E$17,E$22,E$27,E$32,E$37,E$42,E$47,E$52,E$57,E$62),0))</f>
        <v/>
      </c>
      <c r="G53" s="124"/>
      <c r="H53" s="125"/>
      <c r="I53" s="126" t="str">
        <f>IF(ISBLANK(G53),"",RANK(H57,(H$7,H$12,H$17,H$22,H$27,H$32,H$37,H$42,H$47,H$52,H$57,H$62),0))</f>
        <v/>
      </c>
      <c r="J53" s="124"/>
      <c r="K53" s="125"/>
      <c r="L53" s="126" t="str">
        <f>IF(ISBLANK(J53),"",RANK(K57,(K$7,K$12,K$17,K$22,K$27,K$32,K$37,K$42,K$47,K$52,K$57,K$62),0))</f>
        <v/>
      </c>
      <c r="M53" s="124"/>
      <c r="N53" s="125"/>
      <c r="O53" s="126" t="str">
        <f>IF(ISBLANK(M53),"",RANK(N57,(N$7,N$12,N$17,N$22,N$27,N$32,N$37,N$42,N$47,N$52,N$57,N$62),0))</f>
        <v/>
      </c>
      <c r="P53" s="145"/>
      <c r="Q53" s="130"/>
      <c r="R53" s="126" t="str">
        <f>IF(ISBLANK(P53),"",RANK(Q57,(Q$7,Q$12,Q$17,Q$22,Q$27,Q$32,Q$37,Q$42,Q$47,Q$52,Q$57,Q$62),0))</f>
        <v/>
      </c>
      <c r="S53" s="124"/>
      <c r="T53" s="125"/>
      <c r="U53" s="126" t="str">
        <f>IF(ISBLANK(S53),"",RANK(T57,(T$7,T$12,T$17,T$22,T$27,T$32,T$37,T$42,T$47,T$52,T$57,T$62),0))</f>
        <v/>
      </c>
      <c r="V53" s="124"/>
      <c r="W53" s="125"/>
      <c r="X53" s="126" t="str">
        <f>IF(ISBLANK(V53),"",RANK(W57,(W$7,W$12,W$17,W$22,W$27,W$32,W$37,W$42,W$47,W$52,W$57,W$62),0))</f>
        <v/>
      </c>
      <c r="Y53" s="124"/>
      <c r="Z53" s="125"/>
      <c r="AA53" s="126" t="str">
        <f>IF(ISBLANK(Y53),"",RANK(Z57,(Z$7,Z$12,Z$17,Z$22,Z$27,Z$32,Z$37,Z$42,Z$47,Z$52,Z$57,Z$62),0))</f>
        <v/>
      </c>
      <c r="AB53" s="124"/>
      <c r="AC53" s="125"/>
      <c r="AD53" s="126" t="str">
        <f>IF(ISBLANK(AB53),"",RANK(AC57,(AC$7,AC$12,AC$17,AC$22,AC$27,AC$32,AC$37,AC$42,AC$47,AC$52,AC$57,AC$62),0))</f>
        <v/>
      </c>
      <c r="AE53" s="129"/>
      <c r="AF53" s="130"/>
      <c r="AG53" s="153" t="str">
        <f>IF(ISBLANK(D53),"",SUM(D57,G57,J57,M57,P57,S57,V57,Y57,AB57,AE57,AE54)+IF(AI56=0,0,(($C$87-AI56+1)/1000)))</f>
        <v/>
      </c>
      <c r="AH53" s="156" t="str">
        <f>IF(ISBLANK(D53),"",RANK(AG53,($AG$3,$AG$8,$AG$13,$AG$18,$AG$23,$AG$28,$AG$33,$AG$38,$AG$43,$AG$48,$AG$53,$AG$58)))</f>
        <v/>
      </c>
      <c r="AI53" s="116"/>
      <c r="AJ53" s="117"/>
    </row>
    <row r="54" spans="1:36" ht="14.4" hidden="1" x14ac:dyDescent="0.3">
      <c r="A54" s="121"/>
      <c r="B54" s="142"/>
      <c r="C54" s="4" t="s">
        <v>14</v>
      </c>
      <c r="D54" s="159"/>
      <c r="E54" s="160"/>
      <c r="F54" s="127"/>
      <c r="G54" s="159"/>
      <c r="H54" s="161"/>
      <c r="I54" s="127"/>
      <c r="J54" s="159"/>
      <c r="K54" s="161"/>
      <c r="L54" s="127"/>
      <c r="M54" s="159"/>
      <c r="N54" s="161"/>
      <c r="O54" s="127"/>
      <c r="P54" s="162"/>
      <c r="Q54" s="163"/>
      <c r="R54" s="127"/>
      <c r="S54" s="159"/>
      <c r="T54" s="161"/>
      <c r="U54" s="127"/>
      <c r="V54" s="159"/>
      <c r="W54" s="161"/>
      <c r="X54" s="127"/>
      <c r="Y54" s="159"/>
      <c r="Z54" s="161"/>
      <c r="AA54" s="127"/>
      <c r="AB54" s="159"/>
      <c r="AC54" s="161"/>
      <c r="AD54" s="127"/>
      <c r="AE54" s="162"/>
      <c r="AF54" s="163"/>
      <c r="AG54" s="154"/>
      <c r="AH54" s="157"/>
      <c r="AI54" s="118"/>
      <c r="AJ54" s="119"/>
    </row>
    <row r="55" spans="1:36" ht="14.4" hidden="1" x14ac:dyDescent="0.3">
      <c r="A55" s="121"/>
      <c r="B55" s="142"/>
      <c r="C55" s="5" t="s">
        <v>15</v>
      </c>
      <c r="D55" s="164">
        <f>SUM(D53,D54)</f>
        <v>0</v>
      </c>
      <c r="E55" s="165"/>
      <c r="F55" s="127"/>
      <c r="G55" s="164">
        <f>SUM(G53,G54)</f>
        <v>0</v>
      </c>
      <c r="H55" s="166"/>
      <c r="I55" s="127"/>
      <c r="J55" s="164">
        <f>SUM(J53,J54)</f>
        <v>0</v>
      </c>
      <c r="K55" s="166"/>
      <c r="L55" s="127"/>
      <c r="M55" s="164">
        <f>SUM(M53,M54)</f>
        <v>0</v>
      </c>
      <c r="N55" s="166"/>
      <c r="O55" s="127"/>
      <c r="P55" s="167">
        <f>SUM(P53,P54)</f>
        <v>0</v>
      </c>
      <c r="Q55" s="168"/>
      <c r="R55" s="127"/>
      <c r="S55" s="164">
        <f>SUM(S53,S54)</f>
        <v>0</v>
      </c>
      <c r="T55" s="166"/>
      <c r="U55" s="127"/>
      <c r="V55" s="164">
        <f>SUM(V53,V54)</f>
        <v>0</v>
      </c>
      <c r="W55" s="166"/>
      <c r="X55" s="127"/>
      <c r="Y55" s="164">
        <f>SUM(Y53,Y54)</f>
        <v>0</v>
      </c>
      <c r="Z55" s="166"/>
      <c r="AA55" s="127"/>
      <c r="AB55" s="164">
        <f>SUM(AB53,AB54)</f>
        <v>0</v>
      </c>
      <c r="AC55" s="166"/>
      <c r="AD55" s="127"/>
      <c r="AE55" s="167">
        <f>AE53</f>
        <v>0</v>
      </c>
      <c r="AF55" s="169"/>
      <c r="AG55" s="154"/>
      <c r="AH55" s="157"/>
      <c r="AI55" s="114">
        <f>SUM(AI53:AJ54)</f>
        <v>0</v>
      </c>
      <c r="AJ55" s="115"/>
    </row>
    <row r="56" spans="1:36" ht="14.4" hidden="1" x14ac:dyDescent="0.3">
      <c r="A56" s="121"/>
      <c r="B56" s="142"/>
      <c r="C56" s="5" t="s">
        <v>16</v>
      </c>
      <c r="D56" s="122" t="str">
        <f>IF(ISBLANK(D53),"",E130)</f>
        <v/>
      </c>
      <c r="E56" s="123"/>
      <c r="F56" s="127"/>
      <c r="G56" s="122" t="str">
        <f>IF(ISBLANK(G53),"",H130)</f>
        <v/>
      </c>
      <c r="H56" s="123"/>
      <c r="I56" s="127"/>
      <c r="J56" s="122" t="str">
        <f>IF(ISBLANK(J53),"",K130)</f>
        <v/>
      </c>
      <c r="K56" s="123"/>
      <c r="L56" s="127"/>
      <c r="M56" s="122" t="str">
        <f>IF(ISBLANK(M53),"",N130)</f>
        <v/>
      </c>
      <c r="N56" s="123"/>
      <c r="O56" s="127"/>
      <c r="P56" s="122" t="str">
        <f>IF(ISBLANK(P53),"",Q130)</f>
        <v/>
      </c>
      <c r="Q56" s="123"/>
      <c r="R56" s="127"/>
      <c r="S56" s="122" t="str">
        <f>IF(ISBLANK(S53),"",T130)</f>
        <v/>
      </c>
      <c r="T56" s="123"/>
      <c r="U56" s="127"/>
      <c r="V56" s="122" t="str">
        <f>IF(ISBLANK(V53),"",W130)</f>
        <v/>
      </c>
      <c r="W56" s="123"/>
      <c r="X56" s="127"/>
      <c r="Y56" s="122" t="str">
        <f>IF(ISBLANK(Y53),"",Z130)</f>
        <v/>
      </c>
      <c r="Z56" s="123"/>
      <c r="AA56" s="127"/>
      <c r="AB56" s="122" t="str">
        <f>IF(ISBLANK(AB53),"",AC130)</f>
        <v/>
      </c>
      <c r="AC56" s="123"/>
      <c r="AD56" s="127"/>
      <c r="AE56" s="122" t="str">
        <f>IF(ISBLANK(AE53),"",AF130)</f>
        <v/>
      </c>
      <c r="AF56" s="123"/>
      <c r="AG56" s="154"/>
      <c r="AH56" s="157"/>
      <c r="AI56" s="104">
        <f>IF(ISBLANK(AI53),0,AJ130)</f>
        <v>0</v>
      </c>
      <c r="AJ56" s="105"/>
    </row>
    <row r="57" spans="1:36" ht="15" hidden="1" thickBot="1" x14ac:dyDescent="0.35">
      <c r="A57" s="121"/>
      <c r="B57" s="143"/>
      <c r="C57" s="2" t="s">
        <v>17</v>
      </c>
      <c r="D57" s="6" t="str">
        <f>IF(ISBLANK(D53),"",$C$87-E113+1)</f>
        <v/>
      </c>
      <c r="E57" s="63" t="str">
        <f>D57</f>
        <v/>
      </c>
      <c r="F57" s="128"/>
      <c r="G57" s="6" t="str">
        <f>IF(ISBLANK(G53),"",$C$87-H113+1)</f>
        <v/>
      </c>
      <c r="H57" s="7" t="str">
        <f>IF(ISBLANK(G53),"",SUM(E57,G57))</f>
        <v/>
      </c>
      <c r="I57" s="128"/>
      <c r="J57" s="6" t="str">
        <f>IF(ISBLANK(J53),"",$C$87-K113+1)</f>
        <v/>
      </c>
      <c r="K57" s="7" t="str">
        <f>IF(ISBLANK(J53),"",SUM(H57,J57))</f>
        <v/>
      </c>
      <c r="L57" s="128"/>
      <c r="M57" s="6" t="str">
        <f>IF(ISBLANK(M53),"",$C$87-N113+1)</f>
        <v/>
      </c>
      <c r="N57" s="7" t="str">
        <f>IF(ISBLANK(M53),"",SUM(K57,M57))</f>
        <v/>
      </c>
      <c r="O57" s="128"/>
      <c r="P57" s="6" t="str">
        <f>IF(ISBLANK(P53),"",$C$87-Q113+1)</f>
        <v/>
      </c>
      <c r="Q57" s="7" t="str">
        <f>IF(ISBLANK(P53),"",SUM(N57,P57))</f>
        <v/>
      </c>
      <c r="R57" s="128"/>
      <c r="S57" s="6" t="str">
        <f>IF(ISBLANK(S53),"",$C$87-T113+1)</f>
        <v/>
      </c>
      <c r="T57" s="7" t="str">
        <f>IF(ISBLANK(S53),"",SUM(Q57,S57))</f>
        <v/>
      </c>
      <c r="U57" s="128"/>
      <c r="V57" s="6" t="str">
        <f>IF(ISBLANK(V53),"",$C$87-W113+1)</f>
        <v/>
      </c>
      <c r="W57" s="7" t="str">
        <f>IF(ISBLANK(V53),"",SUM(T57,V57))</f>
        <v/>
      </c>
      <c r="X57" s="128"/>
      <c r="Y57" s="6" t="str">
        <f>IF(ISBLANK(Y53),"",$C$87-Z113+1)</f>
        <v/>
      </c>
      <c r="Z57" s="7" t="str">
        <f>IF(ISBLANK(Y53),"",SUM(W57,Y57))</f>
        <v/>
      </c>
      <c r="AA57" s="128"/>
      <c r="AB57" s="6" t="str">
        <f>IF(ISBLANK(AB53),"",$C$87-AC113+1)</f>
        <v/>
      </c>
      <c r="AC57" s="7" t="str">
        <f>IF(ISBLANK(AB53),"",SUM(Z57,AB57))</f>
        <v/>
      </c>
      <c r="AD57" s="128"/>
      <c r="AE57" s="6" t="str">
        <f>IF(ISBLANK(AE53),"",$C$87-AF113+1)</f>
        <v/>
      </c>
      <c r="AF57" s="7" t="str">
        <f>IF(ISBLANK(AE53),"",SUM(AC57,AE57))</f>
        <v/>
      </c>
      <c r="AG57" s="155"/>
      <c r="AH57" s="158"/>
      <c r="AI57" s="106"/>
      <c r="AJ57" s="107"/>
    </row>
    <row r="58" spans="1:36" ht="14.4" hidden="1" x14ac:dyDescent="0.3">
      <c r="A58" s="121" t="s">
        <v>60</v>
      </c>
      <c r="B58" s="141"/>
      <c r="C58" s="3" t="s">
        <v>13</v>
      </c>
      <c r="D58" s="124"/>
      <c r="E58" s="144"/>
      <c r="F58" s="126" t="str">
        <f>IF(ISBLANK(D58),"",RANK(E62,(E$7,E$12,E$17,E$22,E$27,E$32,E$37,E$42,E$47,E$52,E$57,E$62),0))</f>
        <v/>
      </c>
      <c r="G58" s="124"/>
      <c r="H58" s="125"/>
      <c r="I58" s="126" t="str">
        <f>IF(ISBLANK(G58),"",RANK(H62,(H$7,H$12,H$17,H$22,H$27,H$32,H$37,H$42,H$47,H$52,H$57,H$62),0))</f>
        <v/>
      </c>
      <c r="J58" s="124"/>
      <c r="K58" s="125"/>
      <c r="L58" s="126" t="str">
        <f>IF(ISBLANK(J58),"",RANK(K62,(K$7,K$12,K$17,K$22,K$27,K$32,K$37,K$42,K$47,K$52,K$57,K$62),0))</f>
        <v/>
      </c>
      <c r="M58" s="124"/>
      <c r="N58" s="125"/>
      <c r="O58" s="126" t="str">
        <f>IF(ISBLANK(M58),"",RANK(N62,(N$7,N$12,N$17,N$22,N$27,N$32,N$37,N$42,N$47,N$52,N$57,N$62),0))</f>
        <v/>
      </c>
      <c r="P58" s="145"/>
      <c r="Q58" s="130"/>
      <c r="R58" s="126" t="str">
        <f>IF(ISBLANK(P58),"",RANK(Q62,(Q$7,Q$12,Q$17,Q$22,Q$27,Q$32,Q$37,Q$42,Q$47,Q$52,Q$57,Q$62),0))</f>
        <v/>
      </c>
      <c r="S58" s="124"/>
      <c r="T58" s="125"/>
      <c r="U58" s="126" t="str">
        <f>IF(ISBLANK(S58),"",RANK(T62,(T$7,T$12,T$17,T$22,T$27,T$32,T$37,T$42,T$47,T$52,T$57,T$62),0))</f>
        <v/>
      </c>
      <c r="V58" s="124"/>
      <c r="W58" s="125"/>
      <c r="X58" s="126" t="str">
        <f>IF(ISBLANK(V58),"",RANK(W62,(W$7,W$12,W$17,W$22,W$27,W$32,W$37,W$42,W$47,W$52,W$57,W$62),0))</f>
        <v/>
      </c>
      <c r="Y58" s="124"/>
      <c r="Z58" s="125"/>
      <c r="AA58" s="126" t="str">
        <f>IF(ISBLANK(Y58),"",RANK(Z62,(Z$7,Z$12,Z$17,Z$22,Z$27,Z$32,Z$37,Z$42,Z$47,Z$52,Z$57,Z$62),0))</f>
        <v/>
      </c>
      <c r="AB58" s="124"/>
      <c r="AC58" s="125"/>
      <c r="AD58" s="126" t="str">
        <f>IF(ISBLANK(AB58),"",RANK(AC62,(AC$7,AC$12,AC$17,AC$22,AC$27,AC$32,AC$37,AC$42,AC$47,AC$52,AC$57,AC$62),0))</f>
        <v/>
      </c>
      <c r="AE58" s="129"/>
      <c r="AF58" s="130"/>
      <c r="AG58" s="153" t="str">
        <f>IF(ISBLANK(D58),"",SUM(D62,G62,J62,M62,P62,S62,V62,Y62,AB62,AE62,AE59)+IF(AI61=0,0,(($C$87-AI61+1)/1000)))</f>
        <v/>
      </c>
      <c r="AH58" s="156" t="str">
        <f>IF(ISBLANK(D58),"",RANK(AG58,($AG$3,$AG$8,$AG$13,$AG$18,$AG$23,$AG$28,$AG$33,$AG$38,$AG$43,$AG$48,$AG$53,$AG$58)))</f>
        <v/>
      </c>
      <c r="AI58" s="112"/>
      <c r="AJ58" s="113"/>
    </row>
    <row r="59" spans="1:36" ht="14.4" hidden="1" x14ac:dyDescent="0.3">
      <c r="A59" s="121"/>
      <c r="B59" s="142"/>
      <c r="C59" s="4" t="s">
        <v>14</v>
      </c>
      <c r="D59" s="159"/>
      <c r="E59" s="160"/>
      <c r="F59" s="127"/>
      <c r="G59" s="159"/>
      <c r="H59" s="161"/>
      <c r="I59" s="127"/>
      <c r="J59" s="159"/>
      <c r="K59" s="161"/>
      <c r="L59" s="127"/>
      <c r="M59" s="159"/>
      <c r="N59" s="161"/>
      <c r="O59" s="127"/>
      <c r="P59" s="162"/>
      <c r="Q59" s="163"/>
      <c r="R59" s="127"/>
      <c r="S59" s="159"/>
      <c r="T59" s="161"/>
      <c r="U59" s="127"/>
      <c r="V59" s="159"/>
      <c r="W59" s="161"/>
      <c r="X59" s="127"/>
      <c r="Y59" s="159"/>
      <c r="Z59" s="161"/>
      <c r="AA59" s="127"/>
      <c r="AB59" s="159"/>
      <c r="AC59" s="161"/>
      <c r="AD59" s="127"/>
      <c r="AE59" s="162"/>
      <c r="AF59" s="163"/>
      <c r="AG59" s="154"/>
      <c r="AH59" s="157"/>
      <c r="AI59" s="112"/>
      <c r="AJ59" s="113"/>
    </row>
    <row r="60" spans="1:36" ht="14.4" hidden="1" x14ac:dyDescent="0.3">
      <c r="A60" s="121"/>
      <c r="B60" s="142"/>
      <c r="C60" s="5" t="s">
        <v>15</v>
      </c>
      <c r="D60" s="164">
        <f>SUM(D58,D59)</f>
        <v>0</v>
      </c>
      <c r="E60" s="165"/>
      <c r="F60" s="127"/>
      <c r="G60" s="164">
        <f>SUM(G58,G59)</f>
        <v>0</v>
      </c>
      <c r="H60" s="166"/>
      <c r="I60" s="127"/>
      <c r="J60" s="164">
        <f>SUM(J58,J59)</f>
        <v>0</v>
      </c>
      <c r="K60" s="166"/>
      <c r="L60" s="127"/>
      <c r="M60" s="164">
        <f>SUM(M58,M59)</f>
        <v>0</v>
      </c>
      <c r="N60" s="166"/>
      <c r="O60" s="127"/>
      <c r="P60" s="167">
        <f>SUM(P58,P59)</f>
        <v>0</v>
      </c>
      <c r="Q60" s="168"/>
      <c r="R60" s="127"/>
      <c r="S60" s="164">
        <f>SUM(S58,S59)</f>
        <v>0</v>
      </c>
      <c r="T60" s="166"/>
      <c r="U60" s="127"/>
      <c r="V60" s="164">
        <f>SUM(V58,V59)</f>
        <v>0</v>
      </c>
      <c r="W60" s="166"/>
      <c r="X60" s="127"/>
      <c r="Y60" s="164">
        <f>SUM(Y58,Y59)</f>
        <v>0</v>
      </c>
      <c r="Z60" s="166"/>
      <c r="AA60" s="127"/>
      <c r="AB60" s="164">
        <f>SUM(AB58,AB59)</f>
        <v>0</v>
      </c>
      <c r="AC60" s="166"/>
      <c r="AD60" s="127"/>
      <c r="AE60" s="167">
        <f>AE58</f>
        <v>0</v>
      </c>
      <c r="AF60" s="169"/>
      <c r="AG60" s="154"/>
      <c r="AH60" s="157"/>
      <c r="AI60" s="114">
        <f>SUM(AI58:AJ59)</f>
        <v>0</v>
      </c>
      <c r="AJ60" s="115"/>
    </row>
    <row r="61" spans="1:36" ht="14.4" hidden="1" x14ac:dyDescent="0.3">
      <c r="A61" s="121"/>
      <c r="B61" s="142"/>
      <c r="C61" s="5" t="s">
        <v>16</v>
      </c>
      <c r="D61" s="122" t="str">
        <f>IF(ISBLANK(D58),"",E131)</f>
        <v/>
      </c>
      <c r="E61" s="123"/>
      <c r="F61" s="127"/>
      <c r="G61" s="122" t="str">
        <f>IF(ISBLANK(G58),"",H131)</f>
        <v/>
      </c>
      <c r="H61" s="123"/>
      <c r="I61" s="127"/>
      <c r="J61" s="122" t="str">
        <f>IF(ISBLANK(J58),"",K131)</f>
        <v/>
      </c>
      <c r="K61" s="123"/>
      <c r="L61" s="127"/>
      <c r="M61" s="122" t="str">
        <f>IF(ISBLANK(M58),"",N131)</f>
        <v/>
      </c>
      <c r="N61" s="123"/>
      <c r="O61" s="127"/>
      <c r="P61" s="122" t="str">
        <f>IF(ISBLANK(P58),"",Q131)</f>
        <v/>
      </c>
      <c r="Q61" s="123"/>
      <c r="R61" s="127"/>
      <c r="S61" s="122" t="str">
        <f>IF(ISBLANK(S58),"",T131)</f>
        <v/>
      </c>
      <c r="T61" s="123"/>
      <c r="U61" s="127"/>
      <c r="V61" s="122" t="str">
        <f>IF(ISBLANK(V58),"",W131)</f>
        <v/>
      </c>
      <c r="W61" s="123"/>
      <c r="X61" s="127"/>
      <c r="Y61" s="122" t="str">
        <f>IF(ISBLANK(Y58),"",Z131)</f>
        <v/>
      </c>
      <c r="Z61" s="123"/>
      <c r="AA61" s="127"/>
      <c r="AB61" s="122" t="str">
        <f>IF(ISBLANK(AB58),"",AC131)</f>
        <v/>
      </c>
      <c r="AC61" s="123"/>
      <c r="AD61" s="127"/>
      <c r="AE61" s="122" t="str">
        <f>IF(ISBLANK(AE58),"",AF131)</f>
        <v/>
      </c>
      <c r="AF61" s="123"/>
      <c r="AG61" s="154"/>
      <c r="AH61" s="157"/>
      <c r="AI61" s="104">
        <f>IF(ISBLANK(AI58),0,AJ131)</f>
        <v>0</v>
      </c>
      <c r="AJ61" s="105"/>
    </row>
    <row r="62" spans="1:36" ht="15" hidden="1" thickBot="1" x14ac:dyDescent="0.35">
      <c r="A62" s="121"/>
      <c r="B62" s="143"/>
      <c r="C62" s="2" t="s">
        <v>17</v>
      </c>
      <c r="D62" s="6" t="str">
        <f>IF(ISBLANK(D58),"",$C$87-E114+1)</f>
        <v/>
      </c>
      <c r="E62" s="63" t="str">
        <f>D62</f>
        <v/>
      </c>
      <c r="F62" s="128"/>
      <c r="G62" s="6" t="str">
        <f>IF(ISBLANK(G58),"",$C$87-H114+1)</f>
        <v/>
      </c>
      <c r="H62" s="7" t="str">
        <f>IF(ISBLANK(G58),"",SUM(E62,G62))</f>
        <v/>
      </c>
      <c r="I62" s="128"/>
      <c r="J62" s="6" t="str">
        <f>IF(ISBLANK(J58),"",$C$87-K114+1)</f>
        <v/>
      </c>
      <c r="K62" s="7" t="str">
        <f>IF(ISBLANK(J58),"",SUM(H62,J62))</f>
        <v/>
      </c>
      <c r="L62" s="128"/>
      <c r="M62" s="6" t="str">
        <f>IF(ISBLANK(M58),"",$C$87-N114+1)</f>
        <v/>
      </c>
      <c r="N62" s="7" t="str">
        <f>IF(ISBLANK(M58),"",SUM(K62,M62))</f>
        <v/>
      </c>
      <c r="O62" s="128"/>
      <c r="P62" s="6" t="str">
        <f>IF(ISBLANK(P58),"",$C$87-Q114+1)</f>
        <v/>
      </c>
      <c r="Q62" s="7" t="str">
        <f>IF(ISBLANK(P58),"",SUM(N62,P62))</f>
        <v/>
      </c>
      <c r="R62" s="128"/>
      <c r="S62" s="6" t="str">
        <f>IF(ISBLANK(S58),"",$C$87-T114+1)</f>
        <v/>
      </c>
      <c r="T62" s="7" t="str">
        <f>IF(ISBLANK(S58),"",SUM(Q62,S62))</f>
        <v/>
      </c>
      <c r="U62" s="128"/>
      <c r="V62" s="6" t="str">
        <f>IF(ISBLANK(V58),"",$C$87-W114+1)</f>
        <v/>
      </c>
      <c r="W62" s="7" t="str">
        <f>IF(ISBLANK(V58),"",SUM(T62,V62))</f>
        <v/>
      </c>
      <c r="X62" s="128"/>
      <c r="Y62" s="6" t="str">
        <f>IF(ISBLANK(Y58),"",$C$87-Z114+1)</f>
        <v/>
      </c>
      <c r="Z62" s="7" t="str">
        <f>IF(ISBLANK(Y58),"",SUM(W62,Y62))</f>
        <v/>
      </c>
      <c r="AA62" s="128"/>
      <c r="AB62" s="6" t="str">
        <f>IF(ISBLANK(AB58),"",$C$87-AC114+1)</f>
        <v/>
      </c>
      <c r="AC62" s="7" t="str">
        <f>IF(ISBLANK(AB58),"",SUM(Z62,AB62))</f>
        <v/>
      </c>
      <c r="AD62" s="128"/>
      <c r="AE62" s="6" t="str">
        <f>IF(ISBLANK(AE58),"",$C$87-AF114+1)</f>
        <v/>
      </c>
      <c r="AF62" s="7" t="str">
        <f>IF(ISBLANK(AE58),"",SUM(AC62,AE62))</f>
        <v/>
      </c>
      <c r="AG62" s="155"/>
      <c r="AH62" s="158"/>
      <c r="AI62" s="106"/>
      <c r="AJ62" s="107"/>
    </row>
    <row r="63" spans="1:36" s="85" customFormat="1" x14ac:dyDescent="0.3">
      <c r="B63" s="101"/>
    </row>
    <row r="64" spans="1:36" s="85" customFormat="1" x14ac:dyDescent="0.3">
      <c r="B64" s="101"/>
    </row>
    <row r="65" spans="2:43" s="85" customFormat="1" x14ac:dyDescent="0.3">
      <c r="B65" s="101"/>
    </row>
    <row r="66" spans="2:43" s="85" customFormat="1" x14ac:dyDescent="0.3">
      <c r="B66" s="101"/>
    </row>
    <row r="67" spans="2:43" s="85" customFormat="1" x14ac:dyDescent="0.3">
      <c r="B67" s="101"/>
    </row>
    <row r="68" spans="2:43" s="85" customFormat="1" x14ac:dyDescent="0.3">
      <c r="B68" s="101"/>
    </row>
    <row r="69" spans="2:43" s="85" customFormat="1" x14ac:dyDescent="0.3">
      <c r="B69" s="101"/>
    </row>
    <row r="70" spans="2:43" s="85" customFormat="1" x14ac:dyDescent="0.3">
      <c r="B70" s="101"/>
    </row>
    <row r="71" spans="2:43" s="85" customFormat="1" x14ac:dyDescent="0.3">
      <c r="B71" s="101"/>
    </row>
    <row r="72" spans="2:43" s="85" customFormat="1" x14ac:dyDescent="0.3">
      <c r="B72" s="101"/>
    </row>
    <row r="73" spans="2:43" s="85" customFormat="1" x14ac:dyDescent="0.3">
      <c r="B73" s="101"/>
    </row>
    <row r="74" spans="2:43" s="85" customFormat="1" x14ac:dyDescent="0.3">
      <c r="B74" s="101"/>
    </row>
    <row r="75" spans="2:43" s="85" customFormat="1" x14ac:dyDescent="0.3">
      <c r="B75" s="101"/>
    </row>
    <row r="76" spans="2:43" s="85" customFormat="1" x14ac:dyDescent="0.3">
      <c r="B76" s="101"/>
    </row>
    <row r="77" spans="2:43" s="85" customFormat="1" x14ac:dyDescent="0.3">
      <c r="B77" s="101"/>
    </row>
    <row r="78" spans="2:43" s="8" customFormat="1" x14ac:dyDescent="0.3">
      <c r="B78" s="102"/>
      <c r="AK78" s="85"/>
      <c r="AL78" s="85"/>
      <c r="AM78" s="85"/>
      <c r="AN78" s="85"/>
      <c r="AO78" s="85"/>
      <c r="AP78" s="85"/>
      <c r="AQ78" s="85"/>
    </row>
    <row r="79" spans="2:43" s="8" customFormat="1" x14ac:dyDescent="0.3">
      <c r="B79" s="102"/>
      <c r="AK79" s="85"/>
      <c r="AL79" s="85"/>
      <c r="AM79" s="85"/>
      <c r="AN79" s="85"/>
      <c r="AO79" s="85"/>
      <c r="AP79" s="85"/>
      <c r="AQ79" s="85"/>
    </row>
    <row r="80" spans="2:43" s="8" customFormat="1" x14ac:dyDescent="0.3">
      <c r="B80" s="102"/>
      <c r="AK80" s="85"/>
      <c r="AL80" s="85"/>
      <c r="AM80" s="85"/>
      <c r="AN80" s="85"/>
      <c r="AO80" s="85"/>
      <c r="AP80" s="85"/>
      <c r="AQ80" s="85"/>
    </row>
    <row r="81" spans="2:43" s="8" customFormat="1" x14ac:dyDescent="0.3">
      <c r="B81" s="102"/>
      <c r="AK81" s="85"/>
      <c r="AL81" s="85"/>
      <c r="AM81" s="85"/>
      <c r="AN81" s="85"/>
      <c r="AO81" s="85"/>
      <c r="AP81" s="85"/>
      <c r="AQ81" s="85"/>
    </row>
    <row r="82" spans="2:43" s="8" customFormat="1" x14ac:dyDescent="0.3">
      <c r="B82" s="102"/>
      <c r="AK82" s="85"/>
      <c r="AL82" s="85"/>
      <c r="AM82" s="85"/>
      <c r="AN82" s="85"/>
      <c r="AO82" s="85"/>
      <c r="AP82" s="85"/>
      <c r="AQ82" s="85"/>
    </row>
    <row r="83" spans="2:43" s="8" customFormat="1" x14ac:dyDescent="0.3">
      <c r="B83" s="102"/>
      <c r="AK83" s="85"/>
      <c r="AL83" s="85"/>
      <c r="AM83" s="85"/>
      <c r="AN83" s="85"/>
      <c r="AO83" s="85"/>
      <c r="AP83" s="85"/>
      <c r="AQ83" s="85"/>
    </row>
    <row r="84" spans="2:43" s="8" customFormat="1" x14ac:dyDescent="0.3">
      <c r="B84" s="102"/>
      <c r="AK84" s="85"/>
      <c r="AL84" s="85"/>
      <c r="AM84" s="85"/>
      <c r="AN84" s="85"/>
      <c r="AO84" s="85"/>
      <c r="AP84" s="85"/>
      <c r="AQ84" s="85"/>
    </row>
    <row r="85" spans="2:43" s="8" customFormat="1" hidden="1" x14ac:dyDescent="0.3">
      <c r="B85" s="102"/>
      <c r="AK85" s="85"/>
      <c r="AL85" s="85"/>
      <c r="AM85" s="85"/>
      <c r="AN85" s="85"/>
      <c r="AO85" s="85"/>
      <c r="AP85" s="85"/>
      <c r="AQ85" s="85"/>
    </row>
    <row r="86" spans="2:43" s="8" customFormat="1" hidden="1" x14ac:dyDescent="0.3">
      <c r="B86" s="102"/>
      <c r="AK86" s="85"/>
      <c r="AL86" s="85"/>
      <c r="AM86" s="85"/>
      <c r="AN86" s="85"/>
      <c r="AO86" s="85"/>
      <c r="AP86" s="85"/>
      <c r="AQ86" s="85"/>
    </row>
    <row r="87" spans="2:43" s="8" customFormat="1" hidden="1" x14ac:dyDescent="0.3">
      <c r="B87" s="102" t="s">
        <v>58</v>
      </c>
      <c r="C87" s="8">
        <f>COUNTA(B3:B62)</f>
        <v>6</v>
      </c>
      <c r="D87" s="8">
        <f>IF(E1="idő",1,0)</f>
        <v>1</v>
      </c>
      <c r="G87" s="8">
        <f>IF(H1="idő",1,0)</f>
        <v>1</v>
      </c>
      <c r="J87" s="8">
        <f>IF(K1="idő",1,0)</f>
        <v>1</v>
      </c>
      <c r="M87" s="8">
        <f>IF(N1="idő",1,0)</f>
        <v>1</v>
      </c>
      <c r="P87" s="8">
        <f>IF(Q1="idő",1,0)</f>
        <v>1</v>
      </c>
      <c r="S87" s="8">
        <f>IF(T1="idő",1,0)</f>
        <v>1</v>
      </c>
      <c r="V87" s="8">
        <f>IF(W1="idő",1,0)</f>
        <v>1</v>
      </c>
      <c r="Y87" s="8">
        <f>IF(Z1="idő",1,0)</f>
        <v>1</v>
      </c>
      <c r="AB87" s="8">
        <f>IF(AC1="idő",1,0)</f>
        <v>1</v>
      </c>
      <c r="AE87" s="8" t="e">
        <f>IF(OR(AF1="idő",AF1="helyezés"),1,0)</f>
        <v>#N/A</v>
      </c>
      <c r="AI87" s="8" t="e">
        <f>IF(OR(AJ1="idő",AJ1="helyezés"),1,0)</f>
        <v>#N/A</v>
      </c>
      <c r="AK87" s="85"/>
      <c r="AL87" s="85"/>
      <c r="AM87" s="85"/>
      <c r="AN87" s="85"/>
      <c r="AO87" s="85"/>
      <c r="AP87" s="85"/>
      <c r="AQ87" s="85"/>
    </row>
    <row r="88" spans="2:43" s="8" customFormat="1" hidden="1" x14ac:dyDescent="0.3">
      <c r="B88" s="102">
        <v>1</v>
      </c>
      <c r="C88" s="8">
        <v>0</v>
      </c>
      <c r="AK88" s="85"/>
      <c r="AL88" s="85"/>
      <c r="AM88" s="85"/>
      <c r="AN88" s="85"/>
      <c r="AO88" s="85"/>
      <c r="AP88" s="85"/>
      <c r="AQ88" s="85"/>
    </row>
    <row r="89" spans="2:43" s="8" customFormat="1" hidden="1" x14ac:dyDescent="0.3">
      <c r="B89" s="102">
        <v>2</v>
      </c>
      <c r="C89" s="8">
        <v>1</v>
      </c>
      <c r="D89" s="8">
        <f>D6</f>
        <v>1</v>
      </c>
      <c r="E89" s="8">
        <f>IF(COUNTIF(D$89:D$99,D89)=1,D89,(COUNTIF(D$89:D$99,D89)*D89+VLOOKUP(COUNTIF(D$89:D$99,D89),$B$89:$C$99,2))/COUNTIF(D$89:D$99,D89))</f>
        <v>1</v>
      </c>
      <c r="G89" s="8">
        <f>G6</f>
        <v>1</v>
      </c>
      <c r="H89" s="8">
        <f>IF(COUNTIF(G$89:G$99,G89)=1,G89,(COUNTIF(G$89:G$99,G89)*G89+VLOOKUP(COUNTIF(G$89:G$99,G89),$B$89:$C$99,2))/COUNTIF(G$89:G$99,G89))</f>
        <v>1</v>
      </c>
      <c r="J89" s="8">
        <f>J6</f>
        <v>1</v>
      </c>
      <c r="K89" s="8">
        <f>IF(COUNTIF(J$89:J$99,J89)=1,J89,(COUNTIF(J$89:J$99,J89)*J89+VLOOKUP(COUNTIF(J$89:J$99,J89),$B$89:$C$99,2))/COUNTIF(J$89:J$99,J89))</f>
        <v>1</v>
      </c>
      <c r="M89" s="8">
        <f>M6</f>
        <v>1</v>
      </c>
      <c r="N89" s="8">
        <f>IF(COUNTIF(M$89:M$99,M89)=1,M89,(COUNTIF(M$89:M$99,M89)*M89+VLOOKUP(COUNTIF(M$89:M$99,M89),$B$89:$C$99,2))/COUNTIF(M$89:M$99,M89))</f>
        <v>1</v>
      </c>
      <c r="P89" s="8">
        <f>P6</f>
        <v>1</v>
      </c>
      <c r="Q89" s="8">
        <f>IF(COUNTIF(P$89:P$99,P89)=1,P89,(COUNTIF(P$89:P$99,P89)*P89+VLOOKUP(COUNTIF(P$89:P$99,P89),$B$89:$C$99,2))/COUNTIF(P$89:P$99,P89))</f>
        <v>1</v>
      </c>
      <c r="S89" s="8">
        <f>S6</f>
        <v>1</v>
      </c>
      <c r="T89" s="8">
        <f>IF(COUNTIF(S$89:S$99,S89)=1,S89,(COUNTIF(S$89:S$99,S89)*S89+VLOOKUP(COUNTIF(S$89:S$99,S89),$B$89:$C$99,2))/COUNTIF(S$89:S$99,S89))</f>
        <v>1</v>
      </c>
      <c r="V89" s="8">
        <f>V6</f>
        <v>1</v>
      </c>
      <c r="W89" s="8">
        <f>IF(COUNTIF(V$89:V$99,V89)=1,V89,(COUNTIF(V$89:V$99,V89)*V89+VLOOKUP(COUNTIF(V$89:V$99,V89),$B$89:$C$99,2))/COUNTIF(V$89:V$99,V89))</f>
        <v>1</v>
      </c>
      <c r="Y89" s="8">
        <f>Y6</f>
        <v>3</v>
      </c>
      <c r="Z89" s="8">
        <f>IF(COUNTIF(Y$89:Y$99,Y89)=1,Y89,(COUNTIF(Y$89:Y$99,Y89)*Y89+VLOOKUP(COUNTIF(Y$89:Y$99,Y89),$B$89:$C$99,2))/COUNTIF(Y$89:Y$99,Y89))</f>
        <v>3</v>
      </c>
      <c r="AB89" s="8">
        <f>AB6</f>
        <v>1</v>
      </c>
      <c r="AC89" s="8">
        <f>IF(COUNTIF(AB$89:AB$99,AB89)=1,AB89,(COUNTIF(AB$89:AB$99,AB89)*AB89+VLOOKUP(COUNTIF(AB$89:AB$99,AB89),$B$89:$C$99,2))/COUNTIF(AB$89:AB$99,AB89))</f>
        <v>1</v>
      </c>
      <c r="AE89" s="8" t="str">
        <f>AE6</f>
        <v/>
      </c>
      <c r="AF89" s="8" t="e">
        <f>IF(COUNTIF(AE$89:AE$99,AE89)=1,AE89,(COUNTIF(AE$89:AE$99,AE89)*AE89+VLOOKUP(COUNTIF(AE$89:AE$99,AE89),$B$89:$C$99,2))/COUNTIF(AE$89:AE$99,AE89))</f>
        <v>#VALUE!</v>
      </c>
      <c r="AI89" s="8">
        <f>AI6</f>
        <v>0</v>
      </c>
      <c r="AJ89" s="8">
        <f>IF(COUNTIF(AI$89:AI$99,AI89)=1,AI89,(COUNTIF(AI$89:AI$99,AI89)*AI89+VLOOKUP(COUNTIF(AI$89:AI$99,AI89),$B$89:$C$99,2))/COUNTIF(AI$89:AI$99,AI89))</f>
        <v>5</v>
      </c>
      <c r="AK89" s="85"/>
      <c r="AL89" s="85"/>
      <c r="AM89" s="85"/>
      <c r="AN89" s="85"/>
      <c r="AO89" s="85"/>
      <c r="AP89" s="85"/>
      <c r="AQ89" s="85"/>
    </row>
    <row r="90" spans="2:43" s="8" customFormat="1" hidden="1" x14ac:dyDescent="0.3">
      <c r="B90" s="102">
        <v>3</v>
      </c>
      <c r="C90" s="8">
        <v>3</v>
      </c>
      <c r="D90" s="8">
        <f>D11</f>
        <v>5</v>
      </c>
      <c r="E90" s="8">
        <f t="shared" ref="E90:E100" si="0">IF(COUNTIF(D$89:D$99,D90)=1,D90,(COUNTIF(D$89:D$99,D90)*D90+VLOOKUP(COUNTIF(D$89:D$99,D90),$B$89:$C$99,2))/COUNTIF(D$89:D$99,D90))</f>
        <v>5</v>
      </c>
      <c r="G90" s="8">
        <f>G11</f>
        <v>5</v>
      </c>
      <c r="H90" s="8">
        <f t="shared" ref="H90:H100" si="1">IF(COUNTIF(G$89:G$99,G90)=1,G90,(COUNTIF(G$89:G$99,G90)*G90+VLOOKUP(COUNTIF(G$89:G$99,G90),$B$89:$C$99,2))/COUNTIF(G$89:G$99,G90))</f>
        <v>5</v>
      </c>
      <c r="J90" s="8">
        <f>J11</f>
        <v>5</v>
      </c>
      <c r="K90" s="8">
        <f t="shared" ref="K90:K100" si="2">IF(COUNTIF(J$89:J$99,J90)=1,J90,(COUNTIF(J$89:J$99,J90)*J90+VLOOKUP(COUNTIF(J$89:J$99,J90),$B$89:$C$99,2))/COUNTIF(J$89:J$99,J90))</f>
        <v>5</v>
      </c>
      <c r="M90" s="8">
        <f>M11</f>
        <v>5</v>
      </c>
      <c r="N90" s="8">
        <f t="shared" ref="N90:N100" si="3">IF(COUNTIF(M$89:M$99,M90)=1,M90,(COUNTIF(M$89:M$99,M90)*M90+VLOOKUP(COUNTIF(M$89:M$99,M90),$B$89:$C$99,2))/COUNTIF(M$89:M$99,M90))</f>
        <v>5</v>
      </c>
      <c r="P90" s="8">
        <f>P11</f>
        <v>6</v>
      </c>
      <c r="Q90" s="8">
        <f t="shared" ref="Q90:Q100" si="4">IF(COUNTIF(P$89:P$99,P90)=1,P90,(COUNTIF(P$89:P$99,P90)*P90+VLOOKUP(COUNTIF(P$89:P$99,P90),$B$89:$C$99,2))/COUNTIF(P$89:P$99,P90))</f>
        <v>6</v>
      </c>
      <c r="S90" s="8">
        <f>S11</f>
        <v>5</v>
      </c>
      <c r="T90" s="8">
        <f t="shared" ref="T90:T100" si="5">IF(COUNTIF(S$89:S$99,S90)=1,S90,(COUNTIF(S$89:S$99,S90)*S90+VLOOKUP(COUNTIF(S$89:S$99,S90),$B$89:$C$99,2))/COUNTIF(S$89:S$99,S90))</f>
        <v>5</v>
      </c>
      <c r="V90" s="8">
        <f>V11</f>
        <v>5</v>
      </c>
      <c r="W90" s="8">
        <f t="shared" ref="W90:W100" si="6">IF(COUNTIF(V$89:V$99,V90)=1,V90,(COUNTIF(V$89:V$99,V90)*V90+VLOOKUP(COUNTIF(V$89:V$99,V90),$B$89:$C$99,2))/COUNTIF(V$89:V$99,V90))</f>
        <v>5</v>
      </c>
      <c r="Y90" s="8">
        <f>Y11</f>
        <v>5</v>
      </c>
      <c r="Z90" s="8">
        <f t="shared" ref="Z90:Z100" si="7">IF(COUNTIF(Y$89:Y$99,Y90)=1,Y90,(COUNTIF(Y$89:Y$99,Y90)*Y90+VLOOKUP(COUNTIF(Y$89:Y$99,Y90),$B$89:$C$99,2))/COUNTIF(Y$89:Y$99,Y90))</f>
        <v>5</v>
      </c>
      <c r="AB90" s="8">
        <f>AB11</f>
        <v>5</v>
      </c>
      <c r="AC90" s="8">
        <f t="shared" ref="AC90:AC100" si="8">IF(COUNTIF(AB$89:AB$99,AB90)=1,AB90,(COUNTIF(AB$89:AB$99,AB90)*AB90+VLOOKUP(COUNTIF(AB$89:AB$99,AB90),$B$89:$C$99,2))/COUNTIF(AB$89:AB$99,AB90))</f>
        <v>5</v>
      </c>
      <c r="AE90" s="8" t="str">
        <f>AE11</f>
        <v/>
      </c>
      <c r="AF90" s="8" t="e">
        <f t="shared" ref="AF90:AF100" si="9">IF(COUNTIF(AE$89:AE$99,AE90)=1,AE90,(COUNTIF(AE$89:AE$99,AE90)*AE90+VLOOKUP(COUNTIF(AE$89:AE$99,AE90),$B$89:$C$99,2))/COUNTIF(AE$89:AE$99,AE90))</f>
        <v>#VALUE!</v>
      </c>
      <c r="AI90" s="8">
        <f>AI11</f>
        <v>0</v>
      </c>
      <c r="AJ90" s="8">
        <f t="shared" ref="AJ90:AJ100" si="10">IF(COUNTIF(AI$89:AI$99,AI90)=1,AI90,(COUNTIF(AI$89:AI$99,AI90)*AI90+VLOOKUP(COUNTIF(AI$89:AI$99,AI90),$B$89:$C$99,2))/COUNTIF(AI$89:AI$99,AI90))</f>
        <v>5</v>
      </c>
      <c r="AK90" s="85"/>
      <c r="AL90" s="85"/>
      <c r="AM90" s="85"/>
      <c r="AN90" s="85"/>
      <c r="AO90" s="85"/>
      <c r="AP90" s="85"/>
      <c r="AQ90" s="85"/>
    </row>
    <row r="91" spans="2:43" s="8" customFormat="1" hidden="1" x14ac:dyDescent="0.3">
      <c r="B91" s="102">
        <v>4</v>
      </c>
      <c r="C91" s="8">
        <v>6</v>
      </c>
      <c r="D91" s="8">
        <f>D16</f>
        <v>2</v>
      </c>
      <c r="E91" s="8">
        <f t="shared" si="0"/>
        <v>2</v>
      </c>
      <c r="G91" s="8">
        <f>G16</f>
        <v>2</v>
      </c>
      <c r="H91" s="8">
        <f t="shared" si="1"/>
        <v>2</v>
      </c>
      <c r="J91" s="8">
        <f>J16</f>
        <v>2</v>
      </c>
      <c r="K91" s="8">
        <f t="shared" si="2"/>
        <v>2</v>
      </c>
      <c r="M91" s="8">
        <f>M16</f>
        <v>2</v>
      </c>
      <c r="N91" s="8">
        <f t="shared" si="3"/>
        <v>2</v>
      </c>
      <c r="P91" s="8">
        <f>P16</f>
        <v>2</v>
      </c>
      <c r="Q91" s="8">
        <f t="shared" si="4"/>
        <v>2</v>
      </c>
      <c r="S91" s="8">
        <f>S16</f>
        <v>2</v>
      </c>
      <c r="T91" s="8">
        <f t="shared" si="5"/>
        <v>2</v>
      </c>
      <c r="V91" s="8">
        <f>V16</f>
        <v>2</v>
      </c>
      <c r="W91" s="8">
        <f t="shared" si="6"/>
        <v>2</v>
      </c>
      <c r="Y91" s="8">
        <f>Y16</f>
        <v>1</v>
      </c>
      <c r="Z91" s="8">
        <f t="shared" si="7"/>
        <v>1</v>
      </c>
      <c r="AB91" s="8">
        <f>AB16</f>
        <v>2</v>
      </c>
      <c r="AC91" s="8">
        <f t="shared" si="8"/>
        <v>2</v>
      </c>
      <c r="AE91" s="8" t="str">
        <f>AE16</f>
        <v/>
      </c>
      <c r="AF91" s="8" t="e">
        <f t="shared" si="9"/>
        <v>#VALUE!</v>
      </c>
      <c r="AI91" s="8">
        <f>AI16</f>
        <v>0</v>
      </c>
      <c r="AJ91" s="8">
        <f t="shared" si="10"/>
        <v>5</v>
      </c>
      <c r="AK91" s="85"/>
      <c r="AL91" s="85"/>
      <c r="AM91" s="85"/>
      <c r="AN91" s="85"/>
      <c r="AO91" s="85"/>
      <c r="AP91" s="85"/>
      <c r="AQ91" s="85"/>
    </row>
    <row r="92" spans="2:43" s="8" customFormat="1" hidden="1" x14ac:dyDescent="0.3">
      <c r="B92" s="102">
        <v>5</v>
      </c>
      <c r="C92" s="8">
        <v>10</v>
      </c>
      <c r="D92" s="8">
        <f>D21</f>
        <v>6</v>
      </c>
      <c r="E92" s="8">
        <f t="shared" si="0"/>
        <v>6</v>
      </c>
      <c r="G92" s="8">
        <f>G21</f>
        <v>6</v>
      </c>
      <c r="H92" s="8">
        <f t="shared" si="1"/>
        <v>6</v>
      </c>
      <c r="J92" s="8">
        <f>J21</f>
        <v>6</v>
      </c>
      <c r="K92" s="8">
        <f t="shared" si="2"/>
        <v>6</v>
      </c>
      <c r="M92" s="8">
        <f>M21</f>
        <v>6</v>
      </c>
      <c r="N92" s="8">
        <f t="shared" si="3"/>
        <v>6</v>
      </c>
      <c r="P92" s="8">
        <f>P21</f>
        <v>4</v>
      </c>
      <c r="Q92" s="8">
        <f t="shared" si="4"/>
        <v>4</v>
      </c>
      <c r="S92" s="8">
        <f>S21</f>
        <v>6</v>
      </c>
      <c r="T92" s="8">
        <f t="shared" si="5"/>
        <v>6</v>
      </c>
      <c r="V92" s="8">
        <f>V21</f>
        <v>6</v>
      </c>
      <c r="W92" s="8">
        <f t="shared" si="6"/>
        <v>6</v>
      </c>
      <c r="Y92" s="8">
        <f>Y21</f>
        <v>6</v>
      </c>
      <c r="Z92" s="8">
        <f t="shared" si="7"/>
        <v>6</v>
      </c>
      <c r="AB92" s="8">
        <f>AB21</f>
        <v>6</v>
      </c>
      <c r="AC92" s="8">
        <f t="shared" si="8"/>
        <v>6</v>
      </c>
      <c r="AE92" s="8" t="str">
        <f>AE21</f>
        <v/>
      </c>
      <c r="AF92" s="8" t="e">
        <f t="shared" si="9"/>
        <v>#VALUE!</v>
      </c>
      <c r="AI92" s="8">
        <f>AI21</f>
        <v>0</v>
      </c>
      <c r="AJ92" s="8">
        <f t="shared" si="10"/>
        <v>5</v>
      </c>
      <c r="AK92" s="85"/>
      <c r="AL92" s="85"/>
      <c r="AM92" s="85"/>
      <c r="AN92" s="85"/>
      <c r="AO92" s="85"/>
      <c r="AP92" s="85"/>
      <c r="AQ92" s="85"/>
    </row>
    <row r="93" spans="2:43" s="8" customFormat="1" hidden="1" x14ac:dyDescent="0.3">
      <c r="B93" s="102">
        <v>6</v>
      </c>
      <c r="C93" s="8">
        <v>15</v>
      </c>
      <c r="D93" s="8">
        <f>D26</f>
        <v>4</v>
      </c>
      <c r="E93" s="8">
        <f t="shared" si="0"/>
        <v>4</v>
      </c>
      <c r="G93" s="8">
        <f>G26</f>
        <v>4</v>
      </c>
      <c r="H93" s="8">
        <f t="shared" si="1"/>
        <v>4</v>
      </c>
      <c r="J93" s="8">
        <f>J26</f>
        <v>4</v>
      </c>
      <c r="K93" s="8">
        <f t="shared" si="2"/>
        <v>4</v>
      </c>
      <c r="M93" s="8">
        <f>M26</f>
        <v>3</v>
      </c>
      <c r="N93" s="8">
        <f t="shared" si="3"/>
        <v>3</v>
      </c>
      <c r="P93" s="8">
        <f>P26</f>
        <v>5</v>
      </c>
      <c r="Q93" s="8">
        <f t="shared" si="4"/>
        <v>5</v>
      </c>
      <c r="S93" s="8">
        <f>S26</f>
        <v>4</v>
      </c>
      <c r="T93" s="8">
        <f t="shared" si="5"/>
        <v>4</v>
      </c>
      <c r="V93" s="8">
        <f>V26</f>
        <v>4</v>
      </c>
      <c r="W93" s="8">
        <f t="shared" si="6"/>
        <v>4</v>
      </c>
      <c r="Y93" s="8">
        <f>Y26</f>
        <v>4</v>
      </c>
      <c r="Z93" s="8">
        <f t="shared" si="7"/>
        <v>4</v>
      </c>
      <c r="AB93" s="8">
        <f>AB26</f>
        <v>4</v>
      </c>
      <c r="AC93" s="8">
        <f t="shared" si="8"/>
        <v>4</v>
      </c>
      <c r="AE93" s="8" t="str">
        <f>AE26</f>
        <v/>
      </c>
      <c r="AF93" s="8" t="e">
        <f t="shared" si="9"/>
        <v>#VALUE!</v>
      </c>
      <c r="AI93" s="8">
        <f>AI26</f>
        <v>0</v>
      </c>
      <c r="AJ93" s="8">
        <f t="shared" si="10"/>
        <v>5</v>
      </c>
      <c r="AK93" s="85"/>
      <c r="AL93" s="85"/>
      <c r="AM93" s="85"/>
      <c r="AN93" s="85"/>
      <c r="AO93" s="85"/>
      <c r="AP93" s="85"/>
      <c r="AQ93" s="85"/>
    </row>
    <row r="94" spans="2:43" s="8" customFormat="1" hidden="1" x14ac:dyDescent="0.3">
      <c r="B94" s="102">
        <v>7</v>
      </c>
      <c r="C94" s="8">
        <v>21</v>
      </c>
      <c r="D94" s="8">
        <f>D31</f>
        <v>3</v>
      </c>
      <c r="E94" s="8">
        <f t="shared" si="0"/>
        <v>3</v>
      </c>
      <c r="G94" s="8">
        <f>G31</f>
        <v>3</v>
      </c>
      <c r="H94" s="8">
        <f t="shared" si="1"/>
        <v>3</v>
      </c>
      <c r="J94" s="8">
        <f>J31</f>
        <v>3</v>
      </c>
      <c r="K94" s="8">
        <f t="shared" si="2"/>
        <v>3</v>
      </c>
      <c r="M94" s="8">
        <f>M31</f>
        <v>4</v>
      </c>
      <c r="N94" s="8">
        <f t="shared" si="3"/>
        <v>4</v>
      </c>
      <c r="P94" s="8">
        <f>P31</f>
        <v>3</v>
      </c>
      <c r="Q94" s="8">
        <f t="shared" si="4"/>
        <v>3</v>
      </c>
      <c r="S94" s="8">
        <f>S31</f>
        <v>3</v>
      </c>
      <c r="T94" s="8">
        <f t="shared" si="5"/>
        <v>3</v>
      </c>
      <c r="V94" s="8">
        <f>V31</f>
        <v>3</v>
      </c>
      <c r="W94" s="8">
        <f t="shared" si="6"/>
        <v>3</v>
      </c>
      <c r="Y94" s="8">
        <f>Y31</f>
        <v>2</v>
      </c>
      <c r="Z94" s="8">
        <f t="shared" si="7"/>
        <v>2</v>
      </c>
      <c r="AB94" s="8">
        <f>AB31</f>
        <v>3</v>
      </c>
      <c r="AC94" s="8">
        <f t="shared" si="8"/>
        <v>3</v>
      </c>
      <c r="AE94" s="8" t="str">
        <f>AE31</f>
        <v/>
      </c>
      <c r="AF94" s="8" t="e">
        <f t="shared" si="9"/>
        <v>#VALUE!</v>
      </c>
      <c r="AI94" s="8">
        <f>AI31</f>
        <v>0</v>
      </c>
      <c r="AJ94" s="8">
        <f t="shared" si="10"/>
        <v>5</v>
      </c>
      <c r="AK94" s="85"/>
      <c r="AL94" s="85"/>
      <c r="AM94" s="85"/>
      <c r="AN94" s="85"/>
      <c r="AO94" s="85"/>
      <c r="AP94" s="85"/>
      <c r="AQ94" s="85"/>
    </row>
    <row r="95" spans="2:43" s="8" customFormat="1" hidden="1" x14ac:dyDescent="0.3">
      <c r="B95" s="102">
        <v>8</v>
      </c>
      <c r="C95" s="8">
        <v>28</v>
      </c>
      <c r="D95" s="8" t="str">
        <f>D36</f>
        <v/>
      </c>
      <c r="E95" s="8" t="e">
        <f t="shared" si="0"/>
        <v>#VALUE!</v>
      </c>
      <c r="G95" s="8" t="str">
        <f>G36</f>
        <v/>
      </c>
      <c r="H95" s="8" t="e">
        <f t="shared" si="1"/>
        <v>#VALUE!</v>
      </c>
      <c r="J95" s="8" t="str">
        <f>J36</f>
        <v/>
      </c>
      <c r="K95" s="8" t="e">
        <f t="shared" si="2"/>
        <v>#VALUE!</v>
      </c>
      <c r="M95" s="8" t="str">
        <f>M36</f>
        <v/>
      </c>
      <c r="N95" s="8" t="e">
        <f t="shared" si="3"/>
        <v>#VALUE!</v>
      </c>
      <c r="P95" s="8" t="str">
        <f>P36</f>
        <v/>
      </c>
      <c r="Q95" s="8" t="e">
        <f t="shared" si="4"/>
        <v>#VALUE!</v>
      </c>
      <c r="S95" s="8" t="str">
        <f>S36</f>
        <v/>
      </c>
      <c r="T95" s="8" t="e">
        <f t="shared" si="5"/>
        <v>#VALUE!</v>
      </c>
      <c r="V95" s="8" t="str">
        <f>V36</f>
        <v/>
      </c>
      <c r="W95" s="8" t="e">
        <f t="shared" si="6"/>
        <v>#VALUE!</v>
      </c>
      <c r="Y95" s="8" t="str">
        <f>Y36</f>
        <v/>
      </c>
      <c r="Z95" s="8" t="e">
        <f t="shared" si="7"/>
        <v>#VALUE!</v>
      </c>
      <c r="AB95" s="8" t="str">
        <f>AB36</f>
        <v/>
      </c>
      <c r="AC95" s="8" t="e">
        <f t="shared" si="8"/>
        <v>#VALUE!</v>
      </c>
      <c r="AE95" s="8" t="str">
        <f>AE36</f>
        <v/>
      </c>
      <c r="AF95" s="8" t="e">
        <f t="shared" si="9"/>
        <v>#VALUE!</v>
      </c>
      <c r="AI95" s="8">
        <f>AI36</f>
        <v>0</v>
      </c>
      <c r="AJ95" s="8">
        <f t="shared" si="10"/>
        <v>5</v>
      </c>
      <c r="AK95" s="85"/>
      <c r="AL95" s="85"/>
      <c r="AM95" s="85"/>
      <c r="AN95" s="85"/>
      <c r="AO95" s="85"/>
      <c r="AP95" s="85"/>
      <c r="AQ95" s="85"/>
    </row>
    <row r="96" spans="2:43" s="8" customFormat="1" hidden="1" x14ac:dyDescent="0.3">
      <c r="B96" s="102">
        <v>9</v>
      </c>
      <c r="C96" s="8">
        <v>36</v>
      </c>
      <c r="D96" s="8" t="str">
        <f>D41</f>
        <v/>
      </c>
      <c r="E96" s="8" t="e">
        <f t="shared" si="0"/>
        <v>#VALUE!</v>
      </c>
      <c r="G96" s="8" t="str">
        <f>G41</f>
        <v/>
      </c>
      <c r="H96" s="8" t="e">
        <f t="shared" si="1"/>
        <v>#VALUE!</v>
      </c>
      <c r="J96" s="8" t="str">
        <f>J41</f>
        <v/>
      </c>
      <c r="K96" s="8" t="e">
        <f t="shared" si="2"/>
        <v>#VALUE!</v>
      </c>
      <c r="M96" s="8" t="str">
        <f>M41</f>
        <v/>
      </c>
      <c r="N96" s="8" t="e">
        <f t="shared" si="3"/>
        <v>#VALUE!</v>
      </c>
      <c r="P96" s="8" t="str">
        <f>P41</f>
        <v/>
      </c>
      <c r="Q96" s="8" t="e">
        <f t="shared" si="4"/>
        <v>#VALUE!</v>
      </c>
      <c r="S96" s="8" t="str">
        <f>S41</f>
        <v/>
      </c>
      <c r="T96" s="8" t="e">
        <f t="shared" si="5"/>
        <v>#VALUE!</v>
      </c>
      <c r="V96" s="8" t="str">
        <f>V41</f>
        <v/>
      </c>
      <c r="W96" s="8" t="e">
        <f t="shared" si="6"/>
        <v>#VALUE!</v>
      </c>
      <c r="Y96" s="8" t="str">
        <f>Y41</f>
        <v/>
      </c>
      <c r="Z96" s="8" t="e">
        <f t="shared" si="7"/>
        <v>#VALUE!</v>
      </c>
      <c r="AB96" s="8" t="str">
        <f>AB41</f>
        <v/>
      </c>
      <c r="AC96" s="8" t="e">
        <f t="shared" si="8"/>
        <v>#VALUE!</v>
      </c>
      <c r="AE96" s="8" t="str">
        <f>AE41</f>
        <v/>
      </c>
      <c r="AF96" s="8" t="e">
        <f t="shared" si="9"/>
        <v>#VALUE!</v>
      </c>
      <c r="AI96" s="8">
        <f>AI41</f>
        <v>0</v>
      </c>
      <c r="AJ96" s="8">
        <f t="shared" si="10"/>
        <v>5</v>
      </c>
      <c r="AK96" s="85"/>
      <c r="AL96" s="85"/>
      <c r="AM96" s="85"/>
      <c r="AN96" s="85"/>
      <c r="AO96" s="85"/>
      <c r="AP96" s="85"/>
      <c r="AQ96" s="85"/>
    </row>
    <row r="97" spans="2:43" s="8" customFormat="1" hidden="1" x14ac:dyDescent="0.3">
      <c r="B97" s="102">
        <v>10</v>
      </c>
      <c r="C97" s="8">
        <v>45</v>
      </c>
      <c r="D97" s="8" t="str">
        <f>D46</f>
        <v/>
      </c>
      <c r="E97" s="8" t="e">
        <f t="shared" si="0"/>
        <v>#VALUE!</v>
      </c>
      <c r="G97" s="8" t="str">
        <f>G46</f>
        <v/>
      </c>
      <c r="H97" s="8" t="e">
        <f t="shared" si="1"/>
        <v>#VALUE!</v>
      </c>
      <c r="J97" s="8" t="str">
        <f>J46</f>
        <v/>
      </c>
      <c r="K97" s="8" t="e">
        <f t="shared" si="2"/>
        <v>#VALUE!</v>
      </c>
      <c r="M97" s="8" t="str">
        <f>M46</f>
        <v/>
      </c>
      <c r="N97" s="8" t="e">
        <f t="shared" si="3"/>
        <v>#VALUE!</v>
      </c>
      <c r="P97" s="8" t="str">
        <f>P46</f>
        <v/>
      </c>
      <c r="Q97" s="8" t="e">
        <f t="shared" si="4"/>
        <v>#VALUE!</v>
      </c>
      <c r="S97" s="8" t="str">
        <f>S46</f>
        <v/>
      </c>
      <c r="T97" s="8" t="e">
        <f t="shared" si="5"/>
        <v>#VALUE!</v>
      </c>
      <c r="V97" s="8" t="str">
        <f>V46</f>
        <v/>
      </c>
      <c r="W97" s="8" t="e">
        <f t="shared" si="6"/>
        <v>#VALUE!</v>
      </c>
      <c r="Y97" s="8" t="str">
        <f>Y46</f>
        <v/>
      </c>
      <c r="Z97" s="8" t="e">
        <f t="shared" si="7"/>
        <v>#VALUE!</v>
      </c>
      <c r="AB97" s="8" t="str">
        <f>AB46</f>
        <v/>
      </c>
      <c r="AC97" s="8" t="e">
        <f t="shared" si="8"/>
        <v>#VALUE!</v>
      </c>
      <c r="AE97" s="8" t="str">
        <f>AE46</f>
        <v/>
      </c>
      <c r="AF97" s="8" t="e">
        <f t="shared" si="9"/>
        <v>#VALUE!</v>
      </c>
      <c r="AI97" s="8">
        <f>AI46</f>
        <v>0</v>
      </c>
      <c r="AJ97" s="8">
        <f t="shared" si="10"/>
        <v>5</v>
      </c>
      <c r="AK97" s="85"/>
      <c r="AL97" s="85"/>
      <c r="AM97" s="85"/>
      <c r="AN97" s="85"/>
      <c r="AO97" s="85"/>
      <c r="AP97" s="85"/>
      <c r="AQ97" s="85"/>
    </row>
    <row r="98" spans="2:43" s="8" customFormat="1" hidden="1" x14ac:dyDescent="0.3">
      <c r="B98" s="102">
        <v>11</v>
      </c>
      <c r="C98" s="8">
        <v>55</v>
      </c>
      <c r="D98" s="8" t="str">
        <f>D51</f>
        <v/>
      </c>
      <c r="E98" s="8" t="e">
        <f t="shared" si="0"/>
        <v>#VALUE!</v>
      </c>
      <c r="G98" s="8" t="str">
        <f>G51</f>
        <v/>
      </c>
      <c r="H98" s="8" t="e">
        <f t="shared" si="1"/>
        <v>#VALUE!</v>
      </c>
      <c r="J98" s="8" t="str">
        <f>J51</f>
        <v/>
      </c>
      <c r="K98" s="8" t="e">
        <f t="shared" si="2"/>
        <v>#VALUE!</v>
      </c>
      <c r="M98" s="8" t="str">
        <f>M51</f>
        <v/>
      </c>
      <c r="N98" s="8" t="e">
        <f t="shared" si="3"/>
        <v>#VALUE!</v>
      </c>
      <c r="P98" s="8" t="str">
        <f>P51</f>
        <v/>
      </c>
      <c r="Q98" s="8" t="e">
        <f t="shared" si="4"/>
        <v>#VALUE!</v>
      </c>
      <c r="S98" s="8" t="str">
        <f>S51</f>
        <v/>
      </c>
      <c r="T98" s="8" t="e">
        <f t="shared" si="5"/>
        <v>#VALUE!</v>
      </c>
      <c r="V98" s="8" t="str">
        <f>V51</f>
        <v/>
      </c>
      <c r="W98" s="8" t="e">
        <f t="shared" si="6"/>
        <v>#VALUE!</v>
      </c>
      <c r="Y98" s="8" t="str">
        <f>Y51</f>
        <v/>
      </c>
      <c r="Z98" s="8" t="e">
        <f t="shared" si="7"/>
        <v>#VALUE!</v>
      </c>
      <c r="AB98" s="8" t="str">
        <f>AB51</f>
        <v/>
      </c>
      <c r="AC98" s="8" t="e">
        <f t="shared" si="8"/>
        <v>#VALUE!</v>
      </c>
      <c r="AE98" s="8" t="str">
        <f>AE51</f>
        <v/>
      </c>
      <c r="AF98" s="8" t="e">
        <f t="shared" si="9"/>
        <v>#VALUE!</v>
      </c>
      <c r="AI98" s="8">
        <f>AI51</f>
        <v>0</v>
      </c>
      <c r="AJ98" s="8">
        <f t="shared" si="10"/>
        <v>5</v>
      </c>
      <c r="AK98" s="85"/>
      <c r="AL98" s="85"/>
      <c r="AM98" s="85"/>
      <c r="AN98" s="85"/>
      <c r="AO98" s="85"/>
      <c r="AP98" s="85"/>
      <c r="AQ98" s="85"/>
    </row>
    <row r="99" spans="2:43" s="8" customFormat="1" hidden="1" x14ac:dyDescent="0.3">
      <c r="B99" s="102">
        <v>12</v>
      </c>
      <c r="C99" s="8">
        <v>66</v>
      </c>
      <c r="D99" s="8" t="str">
        <f>D56</f>
        <v/>
      </c>
      <c r="E99" s="8" t="e">
        <f t="shared" si="0"/>
        <v>#VALUE!</v>
      </c>
      <c r="G99" s="8" t="str">
        <f>G56</f>
        <v/>
      </c>
      <c r="H99" s="8" t="e">
        <f t="shared" si="1"/>
        <v>#VALUE!</v>
      </c>
      <c r="J99" s="8" t="str">
        <f>J56</f>
        <v/>
      </c>
      <c r="K99" s="8" t="e">
        <f t="shared" si="2"/>
        <v>#VALUE!</v>
      </c>
      <c r="M99" s="8" t="str">
        <f>M56</f>
        <v/>
      </c>
      <c r="N99" s="8" t="e">
        <f t="shared" si="3"/>
        <v>#VALUE!</v>
      </c>
      <c r="P99" s="8" t="str">
        <f>P56</f>
        <v/>
      </c>
      <c r="Q99" s="8" t="e">
        <f t="shared" si="4"/>
        <v>#VALUE!</v>
      </c>
      <c r="S99" s="8" t="str">
        <f>S56</f>
        <v/>
      </c>
      <c r="T99" s="8" t="e">
        <f t="shared" si="5"/>
        <v>#VALUE!</v>
      </c>
      <c r="V99" s="8" t="str">
        <f>V56</f>
        <v/>
      </c>
      <c r="W99" s="8" t="e">
        <f t="shared" si="6"/>
        <v>#VALUE!</v>
      </c>
      <c r="Y99" s="8" t="str">
        <f>Y56</f>
        <v/>
      </c>
      <c r="Z99" s="8" t="e">
        <f t="shared" si="7"/>
        <v>#VALUE!</v>
      </c>
      <c r="AB99" s="8" t="str">
        <f>AB56</f>
        <v/>
      </c>
      <c r="AC99" s="8" t="e">
        <f t="shared" si="8"/>
        <v>#VALUE!</v>
      </c>
      <c r="AE99" s="8" t="str">
        <f>AE56</f>
        <v/>
      </c>
      <c r="AF99" s="8" t="e">
        <f t="shared" si="9"/>
        <v>#VALUE!</v>
      </c>
      <c r="AI99" s="8">
        <f>AI56</f>
        <v>0</v>
      </c>
      <c r="AJ99" s="8">
        <f t="shared" si="10"/>
        <v>5</v>
      </c>
      <c r="AK99" s="85"/>
      <c r="AL99" s="85"/>
      <c r="AM99" s="85"/>
      <c r="AN99" s="85"/>
      <c r="AO99" s="85"/>
      <c r="AP99" s="85"/>
      <c r="AQ99" s="85"/>
    </row>
    <row r="100" spans="2:43" s="8" customFormat="1" hidden="1" x14ac:dyDescent="0.3">
      <c r="B100" s="102"/>
      <c r="C100" s="8">
        <v>78</v>
      </c>
      <c r="D100" s="8" t="str">
        <f>D51</f>
        <v/>
      </c>
      <c r="E100" s="8" t="e">
        <f t="shared" si="0"/>
        <v>#VALUE!</v>
      </c>
      <c r="G100" s="8" t="str">
        <f>G51</f>
        <v/>
      </c>
      <c r="H100" s="8" t="e">
        <f t="shared" si="1"/>
        <v>#VALUE!</v>
      </c>
      <c r="J100" s="8" t="str">
        <f>J51</f>
        <v/>
      </c>
      <c r="K100" s="8" t="e">
        <f t="shared" si="2"/>
        <v>#VALUE!</v>
      </c>
      <c r="M100" s="8" t="str">
        <f>M51</f>
        <v/>
      </c>
      <c r="N100" s="8" t="e">
        <f t="shared" si="3"/>
        <v>#VALUE!</v>
      </c>
      <c r="P100" s="8" t="str">
        <f>P51</f>
        <v/>
      </c>
      <c r="Q100" s="8" t="e">
        <f t="shared" si="4"/>
        <v>#VALUE!</v>
      </c>
      <c r="S100" s="8" t="str">
        <f>S51</f>
        <v/>
      </c>
      <c r="T100" s="8" t="e">
        <f t="shared" si="5"/>
        <v>#VALUE!</v>
      </c>
      <c r="V100" s="8" t="str">
        <f>V51</f>
        <v/>
      </c>
      <c r="W100" s="8" t="e">
        <f t="shared" si="6"/>
        <v>#VALUE!</v>
      </c>
      <c r="Y100" s="8" t="str">
        <f>Y51</f>
        <v/>
      </c>
      <c r="Z100" s="8" t="e">
        <f t="shared" si="7"/>
        <v>#VALUE!</v>
      </c>
      <c r="AB100" s="8" t="str">
        <f>AB51</f>
        <v/>
      </c>
      <c r="AC100" s="8" t="e">
        <f t="shared" si="8"/>
        <v>#VALUE!</v>
      </c>
      <c r="AE100" s="8" t="str">
        <f>AE51</f>
        <v/>
      </c>
      <c r="AF100" s="8" t="e">
        <f t="shared" si="9"/>
        <v>#VALUE!</v>
      </c>
      <c r="AI100" s="8">
        <f>AI51</f>
        <v>0</v>
      </c>
      <c r="AJ100" s="8">
        <f t="shared" si="10"/>
        <v>5</v>
      </c>
      <c r="AK100" s="85"/>
      <c r="AL100" s="85"/>
      <c r="AM100" s="85"/>
      <c r="AN100" s="85"/>
      <c r="AO100" s="85"/>
      <c r="AP100" s="85"/>
      <c r="AQ100" s="85"/>
    </row>
    <row r="101" spans="2:43" s="8" customFormat="1" hidden="1" x14ac:dyDescent="0.3">
      <c r="B101" s="102"/>
      <c r="AK101" s="85"/>
      <c r="AL101" s="85"/>
      <c r="AM101" s="85"/>
      <c r="AN101" s="85"/>
      <c r="AO101" s="85"/>
      <c r="AP101" s="85"/>
      <c r="AQ101" s="85"/>
    </row>
    <row r="102" spans="2:43" s="8" customFormat="1" hidden="1" x14ac:dyDescent="0.3">
      <c r="B102" s="102"/>
      <c r="AK102" s="85"/>
      <c r="AL102" s="85"/>
      <c r="AM102" s="85"/>
      <c r="AN102" s="85"/>
      <c r="AO102" s="85"/>
      <c r="AP102" s="85"/>
      <c r="AQ102" s="85"/>
    </row>
    <row r="103" spans="2:43" s="8" customFormat="1" hidden="1" x14ac:dyDescent="0.3">
      <c r="B103" s="102">
        <v>1</v>
      </c>
      <c r="C103" s="8" t="s">
        <v>63</v>
      </c>
      <c r="D103" s="8">
        <f>D6</f>
        <v>1</v>
      </c>
      <c r="E103" s="8">
        <f>IF(COUNTIF(D$103:D$114,D103)=1,D103,(COUNTIF(D$103:D$114,D103)*D103+VLOOKUP(COUNTIF(D$103:D$114,D103),$B$88:$C$99,2))/COUNTIF(D$103:D$114,D103))</f>
        <v>1</v>
      </c>
      <c r="G103" s="8">
        <f>G6</f>
        <v>1</v>
      </c>
      <c r="H103" s="8">
        <f>IF(COUNTIF(G$103:G$114,G103)=1,G103,(COUNTIF(G$103:G$114,G103)*G103+VLOOKUP(COUNTIF(G$103:G$114,G103),$B$88:$C$99,2))/COUNTIF(G$103:G$114,G103))</f>
        <v>1</v>
      </c>
      <c r="J103" s="8">
        <f>J6</f>
        <v>1</v>
      </c>
      <c r="K103" s="8">
        <f>IF(COUNTIF(J$103:J$114,J103)=1,J103,(COUNTIF(J$103:J$114,J103)*J103+VLOOKUP(COUNTIF(J$103:J$114,J103),$B$88:$C$99,2))/COUNTIF(J$103:J$114,J103))</f>
        <v>1</v>
      </c>
      <c r="M103" s="8">
        <f>M6</f>
        <v>1</v>
      </c>
      <c r="N103" s="8">
        <f>IF(COUNTIF(M$103:M$114,M103)=1,M103,(COUNTIF(M$103:M$114,M103)*M103+VLOOKUP(COUNTIF(M$103:M$114,M103),$B$88:$C$99,2))/COUNTIF(M$103:M$114,M103))</f>
        <v>1</v>
      </c>
      <c r="P103" s="8">
        <f>P6</f>
        <v>1</v>
      </c>
      <c r="Q103" s="8">
        <f>IF(COUNTIF(P$103:P$114,P103)=1,P103,(COUNTIF(P$103:P$114,P103)*P103+VLOOKUP(COUNTIF(P$103:P$114,P103),$B$88:$C$99,2))/COUNTIF(P$103:P$114,P103))</f>
        <v>1</v>
      </c>
      <c r="S103" s="8">
        <f>S6</f>
        <v>1</v>
      </c>
      <c r="T103" s="8">
        <f>IF(COUNTIF(S$103:S$114,S103)=1,S103,(COUNTIF(S$103:S$114,S103)*S103+VLOOKUP(COUNTIF(S$103:S$114,S103),$B$88:$C$99,2))/COUNTIF(S$103:S$114,S103))</f>
        <v>1</v>
      </c>
      <c r="V103" s="8">
        <f>V6</f>
        <v>1</v>
      </c>
      <c r="W103" s="8">
        <f>IF(COUNTIF(V$103:V$114,V103)=1,V103,(COUNTIF(V$103:V$114,V103)*V103+VLOOKUP(COUNTIF(V$103:V$114,V103),$B$88:$C$99,2))/COUNTIF(V$103:V$114,V103))</f>
        <v>1</v>
      </c>
      <c r="Y103" s="8">
        <f>Y6</f>
        <v>3</v>
      </c>
      <c r="Z103" s="8">
        <f>IF(COUNTIF(Y$103:Y$114,Y103)=1,Y103,(COUNTIF(Y$103:Y$114,Y103)*Y103+VLOOKUP(COUNTIF(Y$103:Y$114,Y103),$B$88:$C$99,2))/COUNTIF(Y$103:Y$114,Y103))</f>
        <v>3</v>
      </c>
      <c r="AB103" s="8">
        <f>AB6</f>
        <v>1</v>
      </c>
      <c r="AC103" s="8">
        <f>IF(COUNTIF(AB$103:AB$114,AB103)=1,AB103,(COUNTIF(AB$103:AB$114,AB103)*AB103+VLOOKUP(COUNTIF(AB$103:AB$114,AB103),$B$88:$C$99,2))/COUNTIF(AB$103:AB$114,AB103))</f>
        <v>1</v>
      </c>
      <c r="AE103" s="8" t="str">
        <f>AE6</f>
        <v/>
      </c>
      <c r="AF103" s="8" t="e">
        <f>IF(COUNTIF(AE$103:AE$114,AE103)=1,AE103,(COUNTIF(AE$103:AE$114,AE103)*AE103+VLOOKUP(COUNTIF(AE$103:AE$114,AE103),$B$88:$C$99,2))/COUNTIF(AE$103:AE$114,AE103))</f>
        <v>#VALUE!</v>
      </c>
      <c r="AI103" s="8">
        <f>AI6</f>
        <v>0</v>
      </c>
      <c r="AJ103" s="8">
        <f>IF(COUNTIF(AI$103:AI$114,AI103)=1,AI103,(COUNTIF(AI$103:AI$114,AI103)*AI103+VLOOKUP(COUNTIF(AI$103:AI$114,AI103),$B$88:$C$99,2))/COUNTIF(AI$103:AI$114,AI103))</f>
        <v>5.5</v>
      </c>
      <c r="AK103" s="85"/>
      <c r="AL103" s="85"/>
      <c r="AM103" s="85"/>
      <c r="AN103" s="85"/>
      <c r="AO103" s="85"/>
      <c r="AP103" s="85"/>
      <c r="AQ103" s="85"/>
    </row>
    <row r="104" spans="2:43" s="8" customFormat="1" hidden="1" x14ac:dyDescent="0.3">
      <c r="B104" s="102">
        <v>2</v>
      </c>
      <c r="D104" s="8">
        <f>D11</f>
        <v>5</v>
      </c>
      <c r="E104" s="8">
        <f t="shared" ref="E104:E114" si="11">IF(COUNTIF(D$103:D$114,D104)=1,D104,(COUNTIF(D$103:D$114,D104)*D104+VLOOKUP(COUNTIF(D$103:D$114,D104),$B$88:$C$99,2))/COUNTIF(D$103:D$114,D104))</f>
        <v>5</v>
      </c>
      <c r="G104" s="8">
        <f>G11</f>
        <v>5</v>
      </c>
      <c r="H104" s="8">
        <f t="shared" ref="H104:H114" si="12">IF(COUNTIF(G$103:G$114,G104)=1,G104,(COUNTIF(G$103:G$114,G104)*G104+VLOOKUP(COUNTIF(G$103:G$114,G104),$B$88:$C$99,2))/COUNTIF(G$103:G$114,G104))</f>
        <v>5</v>
      </c>
      <c r="J104" s="8">
        <f>J11</f>
        <v>5</v>
      </c>
      <c r="K104" s="8">
        <f t="shared" ref="K104:K114" si="13">IF(COUNTIF(J$103:J$114,J104)=1,J104,(COUNTIF(J$103:J$114,J104)*J104+VLOOKUP(COUNTIF(J$103:J$114,J104),$B$88:$C$99,2))/COUNTIF(J$103:J$114,J104))</f>
        <v>5</v>
      </c>
      <c r="M104" s="8">
        <f>M11</f>
        <v>5</v>
      </c>
      <c r="N104" s="8">
        <f t="shared" ref="N104:N114" si="14">IF(COUNTIF(M$103:M$114,M104)=1,M104,(COUNTIF(M$103:M$114,M104)*M104+VLOOKUP(COUNTIF(M$103:M$114,M104),$B$88:$C$99,2))/COUNTIF(M$103:M$114,M104))</f>
        <v>5</v>
      </c>
      <c r="P104" s="8">
        <f>P11</f>
        <v>6</v>
      </c>
      <c r="Q104" s="8">
        <f t="shared" ref="Q104:Q114" si="15">IF(COUNTIF(P$103:P$114,P104)=1,P104,(COUNTIF(P$103:P$114,P104)*P104+VLOOKUP(COUNTIF(P$103:P$114,P104),$B$88:$C$99,2))/COUNTIF(P$103:P$114,P104))</f>
        <v>6</v>
      </c>
      <c r="S104" s="8">
        <f>S11</f>
        <v>5</v>
      </c>
      <c r="T104" s="8">
        <f t="shared" ref="T104:T114" si="16">IF(COUNTIF(S$103:S$114,S104)=1,S104,(COUNTIF(S$103:S$114,S104)*S104+VLOOKUP(COUNTIF(S$103:S$114,S104),$B$88:$C$99,2))/COUNTIF(S$103:S$114,S104))</f>
        <v>5</v>
      </c>
      <c r="V104" s="8">
        <f>V11</f>
        <v>5</v>
      </c>
      <c r="W104" s="8">
        <f t="shared" ref="W104:W114" si="17">IF(COUNTIF(V$103:V$114,V104)=1,V104,(COUNTIF(V$103:V$114,V104)*V104+VLOOKUP(COUNTIF(V$103:V$114,V104),$B$88:$C$99,2))/COUNTIF(V$103:V$114,V104))</f>
        <v>5</v>
      </c>
      <c r="Y104" s="8">
        <f>Y11</f>
        <v>5</v>
      </c>
      <c r="Z104" s="8">
        <f t="shared" ref="Z104:Z114" si="18">IF(COUNTIF(Y$103:Y$114,Y104)=1,Y104,(COUNTIF(Y$103:Y$114,Y104)*Y104+VLOOKUP(COUNTIF(Y$103:Y$114,Y104),$B$88:$C$99,2))/COUNTIF(Y$103:Y$114,Y104))</f>
        <v>5</v>
      </c>
      <c r="AB104" s="8">
        <f>AB11</f>
        <v>5</v>
      </c>
      <c r="AC104" s="8">
        <f t="shared" ref="AC104:AC114" si="19">IF(COUNTIF(AB$103:AB$114,AB104)=1,AB104,(COUNTIF(AB$103:AB$114,AB104)*AB104+VLOOKUP(COUNTIF(AB$103:AB$114,AB104),$B$88:$C$99,2))/COUNTIF(AB$103:AB$114,AB104))</f>
        <v>5</v>
      </c>
      <c r="AE104" s="8" t="str">
        <f>AE11</f>
        <v/>
      </c>
      <c r="AF104" s="8" t="e">
        <f t="shared" ref="AF104:AF114" si="20">IF(COUNTIF(AE$103:AE$114,AE104)=1,AE104,(COUNTIF(AE$103:AE$114,AE104)*AE104+VLOOKUP(COUNTIF(AE$103:AE$114,AE104),$B$88:$C$99,2))/COUNTIF(AE$103:AE$114,AE104))</f>
        <v>#VALUE!</v>
      </c>
      <c r="AI104" s="8">
        <f>AI11</f>
        <v>0</v>
      </c>
      <c r="AJ104" s="8">
        <f t="shared" ref="AJ104:AJ114" si="21">IF(COUNTIF(AI$103:AI$114,AI104)=1,AI104,(COUNTIF(AI$103:AI$114,AI104)*AI104+VLOOKUP(COUNTIF(AI$103:AI$114,AI104),$B$88:$C$99,2))/COUNTIF(AI$103:AI$114,AI104))</f>
        <v>5.5</v>
      </c>
      <c r="AK104" s="85"/>
      <c r="AL104" s="85"/>
      <c r="AM104" s="85"/>
      <c r="AN104" s="85"/>
      <c r="AO104" s="85"/>
      <c r="AP104" s="85"/>
      <c r="AQ104" s="85"/>
    </row>
    <row r="105" spans="2:43" s="8" customFormat="1" hidden="1" x14ac:dyDescent="0.3">
      <c r="B105" s="102">
        <v>3</v>
      </c>
      <c r="D105" s="8">
        <f>D16</f>
        <v>2</v>
      </c>
      <c r="E105" s="8">
        <f t="shared" si="11"/>
        <v>2</v>
      </c>
      <c r="G105" s="8">
        <f>G16</f>
        <v>2</v>
      </c>
      <c r="H105" s="8">
        <f t="shared" si="12"/>
        <v>2</v>
      </c>
      <c r="J105" s="8">
        <f>J16</f>
        <v>2</v>
      </c>
      <c r="K105" s="8">
        <f t="shared" si="13"/>
        <v>2</v>
      </c>
      <c r="M105" s="8">
        <f>M16</f>
        <v>2</v>
      </c>
      <c r="N105" s="8">
        <f t="shared" si="14"/>
        <v>2</v>
      </c>
      <c r="P105" s="8">
        <f>P16</f>
        <v>2</v>
      </c>
      <c r="Q105" s="8">
        <f t="shared" si="15"/>
        <v>2</v>
      </c>
      <c r="S105" s="8">
        <f>S16</f>
        <v>2</v>
      </c>
      <c r="T105" s="8">
        <f t="shared" si="16"/>
        <v>2</v>
      </c>
      <c r="V105" s="8">
        <f>V16</f>
        <v>2</v>
      </c>
      <c r="W105" s="8">
        <f t="shared" si="17"/>
        <v>2</v>
      </c>
      <c r="Y105" s="8">
        <f>Y16</f>
        <v>1</v>
      </c>
      <c r="Z105" s="8">
        <f t="shared" si="18"/>
        <v>1</v>
      </c>
      <c r="AB105" s="8">
        <f>AB16</f>
        <v>2</v>
      </c>
      <c r="AC105" s="8">
        <f t="shared" si="19"/>
        <v>2</v>
      </c>
      <c r="AE105" s="8" t="str">
        <f>AE16</f>
        <v/>
      </c>
      <c r="AF105" s="8" t="e">
        <f t="shared" si="20"/>
        <v>#VALUE!</v>
      </c>
      <c r="AI105" s="8">
        <f>AI16</f>
        <v>0</v>
      </c>
      <c r="AJ105" s="8">
        <f t="shared" si="21"/>
        <v>5.5</v>
      </c>
      <c r="AK105" s="85"/>
      <c r="AL105" s="85"/>
      <c r="AM105" s="85"/>
      <c r="AN105" s="85"/>
      <c r="AO105" s="85"/>
      <c r="AP105" s="85"/>
      <c r="AQ105" s="85"/>
    </row>
    <row r="106" spans="2:43" s="8" customFormat="1" hidden="1" x14ac:dyDescent="0.3">
      <c r="B106" s="102">
        <v>4</v>
      </c>
      <c r="D106" s="8">
        <f>D21</f>
        <v>6</v>
      </c>
      <c r="E106" s="8">
        <f t="shared" si="11"/>
        <v>6</v>
      </c>
      <c r="G106" s="8">
        <f>G21</f>
        <v>6</v>
      </c>
      <c r="H106" s="8">
        <f t="shared" si="12"/>
        <v>6</v>
      </c>
      <c r="J106" s="8">
        <f>J21</f>
        <v>6</v>
      </c>
      <c r="K106" s="8">
        <f t="shared" si="13"/>
        <v>6</v>
      </c>
      <c r="M106" s="8">
        <f>M21</f>
        <v>6</v>
      </c>
      <c r="N106" s="8">
        <f t="shared" si="14"/>
        <v>6</v>
      </c>
      <c r="P106" s="8">
        <f>P21</f>
        <v>4</v>
      </c>
      <c r="Q106" s="8">
        <f t="shared" si="15"/>
        <v>4</v>
      </c>
      <c r="S106" s="8">
        <f>S21</f>
        <v>6</v>
      </c>
      <c r="T106" s="8">
        <f t="shared" si="16"/>
        <v>6</v>
      </c>
      <c r="V106" s="8">
        <f>V21</f>
        <v>6</v>
      </c>
      <c r="W106" s="8">
        <f t="shared" si="17"/>
        <v>6</v>
      </c>
      <c r="Y106" s="8">
        <f>Y21</f>
        <v>6</v>
      </c>
      <c r="Z106" s="8">
        <f t="shared" si="18"/>
        <v>6</v>
      </c>
      <c r="AB106" s="8">
        <f>AB21</f>
        <v>6</v>
      </c>
      <c r="AC106" s="8">
        <f t="shared" si="19"/>
        <v>6</v>
      </c>
      <c r="AE106" s="8" t="str">
        <f>AE21</f>
        <v/>
      </c>
      <c r="AF106" s="8" t="e">
        <f t="shared" si="20"/>
        <v>#VALUE!</v>
      </c>
      <c r="AI106" s="8">
        <f>AI21</f>
        <v>0</v>
      </c>
      <c r="AJ106" s="8">
        <f t="shared" si="21"/>
        <v>5.5</v>
      </c>
      <c r="AK106" s="85"/>
      <c r="AL106" s="85"/>
      <c r="AM106" s="85"/>
      <c r="AN106" s="85"/>
      <c r="AO106" s="85"/>
      <c r="AP106" s="85"/>
      <c r="AQ106" s="85"/>
    </row>
    <row r="107" spans="2:43" s="8" customFormat="1" hidden="1" x14ac:dyDescent="0.3">
      <c r="B107" s="102">
        <v>5</v>
      </c>
      <c r="D107" s="8">
        <f>D26</f>
        <v>4</v>
      </c>
      <c r="E107" s="8">
        <f t="shared" si="11"/>
        <v>4</v>
      </c>
      <c r="G107" s="8">
        <f>G26</f>
        <v>4</v>
      </c>
      <c r="H107" s="8">
        <f t="shared" si="12"/>
        <v>4</v>
      </c>
      <c r="J107" s="8">
        <f>J26</f>
        <v>4</v>
      </c>
      <c r="K107" s="8">
        <f t="shared" si="13"/>
        <v>4</v>
      </c>
      <c r="M107" s="8">
        <f>M26</f>
        <v>3</v>
      </c>
      <c r="N107" s="8">
        <f t="shared" si="14"/>
        <v>3</v>
      </c>
      <c r="P107" s="8">
        <f>P26</f>
        <v>5</v>
      </c>
      <c r="Q107" s="8">
        <f t="shared" si="15"/>
        <v>5</v>
      </c>
      <c r="S107" s="8">
        <f>S26</f>
        <v>4</v>
      </c>
      <c r="T107" s="8">
        <f t="shared" si="16"/>
        <v>4</v>
      </c>
      <c r="V107" s="8">
        <f>V26</f>
        <v>4</v>
      </c>
      <c r="W107" s="8">
        <f t="shared" si="17"/>
        <v>4</v>
      </c>
      <c r="Y107" s="8">
        <f>Y26</f>
        <v>4</v>
      </c>
      <c r="Z107" s="8">
        <f t="shared" si="18"/>
        <v>4</v>
      </c>
      <c r="AB107" s="8">
        <f>AB26</f>
        <v>4</v>
      </c>
      <c r="AC107" s="8">
        <f t="shared" si="19"/>
        <v>4</v>
      </c>
      <c r="AE107" s="8" t="str">
        <f>AE26</f>
        <v/>
      </c>
      <c r="AF107" s="8" t="e">
        <f t="shared" si="20"/>
        <v>#VALUE!</v>
      </c>
      <c r="AI107" s="8">
        <f>AI26</f>
        <v>0</v>
      </c>
      <c r="AJ107" s="8">
        <f t="shared" si="21"/>
        <v>5.5</v>
      </c>
      <c r="AK107" s="85"/>
      <c r="AL107" s="85"/>
      <c r="AM107" s="85"/>
      <c r="AN107" s="85"/>
      <c r="AO107" s="85"/>
      <c r="AP107" s="85"/>
      <c r="AQ107" s="85"/>
    </row>
    <row r="108" spans="2:43" s="8" customFormat="1" hidden="1" x14ac:dyDescent="0.3">
      <c r="B108" s="102">
        <v>6</v>
      </c>
      <c r="D108" s="8">
        <f>D31</f>
        <v>3</v>
      </c>
      <c r="E108" s="8">
        <f t="shared" si="11"/>
        <v>3</v>
      </c>
      <c r="G108" s="8">
        <f>G31</f>
        <v>3</v>
      </c>
      <c r="H108" s="8">
        <f t="shared" si="12"/>
        <v>3</v>
      </c>
      <c r="J108" s="8">
        <f>J31</f>
        <v>3</v>
      </c>
      <c r="K108" s="8">
        <f t="shared" si="13"/>
        <v>3</v>
      </c>
      <c r="M108" s="8">
        <f>M31</f>
        <v>4</v>
      </c>
      <c r="N108" s="8">
        <f t="shared" si="14"/>
        <v>4</v>
      </c>
      <c r="P108" s="8">
        <f>P31</f>
        <v>3</v>
      </c>
      <c r="Q108" s="8">
        <f t="shared" si="15"/>
        <v>3</v>
      </c>
      <c r="S108" s="8">
        <f>S31</f>
        <v>3</v>
      </c>
      <c r="T108" s="8">
        <f t="shared" si="16"/>
        <v>3</v>
      </c>
      <c r="V108" s="8">
        <f>V31</f>
        <v>3</v>
      </c>
      <c r="W108" s="8">
        <f t="shared" si="17"/>
        <v>3</v>
      </c>
      <c r="Y108" s="8">
        <f>Y31</f>
        <v>2</v>
      </c>
      <c r="Z108" s="8">
        <f t="shared" si="18"/>
        <v>2</v>
      </c>
      <c r="AB108" s="8">
        <f>AB31</f>
        <v>3</v>
      </c>
      <c r="AC108" s="8">
        <f t="shared" si="19"/>
        <v>3</v>
      </c>
      <c r="AE108" s="8" t="str">
        <f>AE31</f>
        <v/>
      </c>
      <c r="AF108" s="8" t="e">
        <f t="shared" si="20"/>
        <v>#VALUE!</v>
      </c>
      <c r="AI108" s="8">
        <f>AI31</f>
        <v>0</v>
      </c>
      <c r="AJ108" s="8">
        <f t="shared" si="21"/>
        <v>5.5</v>
      </c>
      <c r="AK108" s="85"/>
      <c r="AL108" s="85"/>
      <c r="AM108" s="85"/>
      <c r="AN108" s="85"/>
      <c r="AO108" s="85"/>
      <c r="AP108" s="85"/>
      <c r="AQ108" s="85"/>
    </row>
    <row r="109" spans="2:43" s="8" customFormat="1" hidden="1" x14ac:dyDescent="0.3">
      <c r="B109" s="102">
        <v>7</v>
      </c>
      <c r="D109" s="8" t="str">
        <f>D36</f>
        <v/>
      </c>
      <c r="E109" s="8" t="e">
        <f t="shared" si="11"/>
        <v>#VALUE!</v>
      </c>
      <c r="G109" s="8" t="str">
        <f>G36</f>
        <v/>
      </c>
      <c r="H109" s="8" t="e">
        <f t="shared" si="12"/>
        <v>#VALUE!</v>
      </c>
      <c r="J109" s="8" t="str">
        <f>J36</f>
        <v/>
      </c>
      <c r="K109" s="8" t="e">
        <f t="shared" si="13"/>
        <v>#VALUE!</v>
      </c>
      <c r="M109" s="8" t="str">
        <f>M36</f>
        <v/>
      </c>
      <c r="N109" s="8" t="e">
        <f t="shared" si="14"/>
        <v>#VALUE!</v>
      </c>
      <c r="P109" s="8" t="str">
        <f>P36</f>
        <v/>
      </c>
      <c r="Q109" s="8" t="e">
        <f t="shared" si="15"/>
        <v>#VALUE!</v>
      </c>
      <c r="S109" s="8" t="str">
        <f>S36</f>
        <v/>
      </c>
      <c r="T109" s="8" t="e">
        <f t="shared" si="16"/>
        <v>#VALUE!</v>
      </c>
      <c r="V109" s="8" t="str">
        <f>V36</f>
        <v/>
      </c>
      <c r="W109" s="8" t="e">
        <f t="shared" si="17"/>
        <v>#VALUE!</v>
      </c>
      <c r="Y109" s="8" t="str">
        <f>Y36</f>
        <v/>
      </c>
      <c r="Z109" s="8" t="e">
        <f t="shared" si="18"/>
        <v>#VALUE!</v>
      </c>
      <c r="AB109" s="8" t="str">
        <f>AB36</f>
        <v/>
      </c>
      <c r="AC109" s="8" t="e">
        <f t="shared" si="19"/>
        <v>#VALUE!</v>
      </c>
      <c r="AE109" s="8" t="str">
        <f>AE36</f>
        <v/>
      </c>
      <c r="AF109" s="8" t="e">
        <f t="shared" si="20"/>
        <v>#VALUE!</v>
      </c>
      <c r="AI109" s="8">
        <f>AI36</f>
        <v>0</v>
      </c>
      <c r="AJ109" s="8">
        <f t="shared" si="21"/>
        <v>5.5</v>
      </c>
      <c r="AK109" s="85"/>
      <c r="AL109" s="85"/>
      <c r="AM109" s="85"/>
      <c r="AN109" s="85"/>
      <c r="AO109" s="85"/>
      <c r="AP109" s="85"/>
      <c r="AQ109" s="85"/>
    </row>
    <row r="110" spans="2:43" s="8" customFormat="1" hidden="1" x14ac:dyDescent="0.3">
      <c r="B110" s="102">
        <v>8</v>
      </c>
      <c r="D110" s="8" t="str">
        <f>D41</f>
        <v/>
      </c>
      <c r="E110" s="8" t="e">
        <f t="shared" si="11"/>
        <v>#VALUE!</v>
      </c>
      <c r="G110" s="8" t="str">
        <f>G41</f>
        <v/>
      </c>
      <c r="H110" s="8" t="e">
        <f t="shared" si="12"/>
        <v>#VALUE!</v>
      </c>
      <c r="J110" s="8" t="str">
        <f>J41</f>
        <v/>
      </c>
      <c r="K110" s="8" t="e">
        <f t="shared" si="13"/>
        <v>#VALUE!</v>
      </c>
      <c r="M110" s="8" t="str">
        <f>M41</f>
        <v/>
      </c>
      <c r="N110" s="8" t="e">
        <f t="shared" si="14"/>
        <v>#VALUE!</v>
      </c>
      <c r="P110" s="8" t="str">
        <f>P41</f>
        <v/>
      </c>
      <c r="Q110" s="8" t="e">
        <f t="shared" si="15"/>
        <v>#VALUE!</v>
      </c>
      <c r="S110" s="8" t="str">
        <f>S41</f>
        <v/>
      </c>
      <c r="T110" s="8" t="e">
        <f t="shared" si="16"/>
        <v>#VALUE!</v>
      </c>
      <c r="V110" s="8" t="str">
        <f>V41</f>
        <v/>
      </c>
      <c r="W110" s="8" t="e">
        <f t="shared" si="17"/>
        <v>#VALUE!</v>
      </c>
      <c r="Y110" s="8" t="str">
        <f>Y41</f>
        <v/>
      </c>
      <c r="Z110" s="8" t="e">
        <f t="shared" si="18"/>
        <v>#VALUE!</v>
      </c>
      <c r="AB110" s="8" t="str">
        <f>AB41</f>
        <v/>
      </c>
      <c r="AC110" s="8" t="e">
        <f t="shared" si="19"/>
        <v>#VALUE!</v>
      </c>
      <c r="AE110" s="8" t="str">
        <f>AE41</f>
        <v/>
      </c>
      <c r="AF110" s="8" t="e">
        <f t="shared" si="20"/>
        <v>#VALUE!</v>
      </c>
      <c r="AI110" s="8">
        <f>AI41</f>
        <v>0</v>
      </c>
      <c r="AJ110" s="8">
        <f t="shared" si="21"/>
        <v>5.5</v>
      </c>
      <c r="AK110" s="85"/>
      <c r="AL110" s="85"/>
      <c r="AM110" s="85"/>
      <c r="AN110" s="85"/>
      <c r="AO110" s="85"/>
      <c r="AP110" s="85"/>
      <c r="AQ110" s="85"/>
    </row>
    <row r="111" spans="2:43" s="8" customFormat="1" hidden="1" x14ac:dyDescent="0.3">
      <c r="B111" s="102">
        <v>9</v>
      </c>
      <c r="D111" s="8" t="str">
        <f>D46</f>
        <v/>
      </c>
      <c r="E111" s="8" t="e">
        <f t="shared" si="11"/>
        <v>#VALUE!</v>
      </c>
      <c r="G111" s="8" t="str">
        <f>G46</f>
        <v/>
      </c>
      <c r="H111" s="8" t="e">
        <f t="shared" si="12"/>
        <v>#VALUE!</v>
      </c>
      <c r="J111" s="8" t="str">
        <f>J46</f>
        <v/>
      </c>
      <c r="K111" s="8" t="e">
        <f t="shared" si="13"/>
        <v>#VALUE!</v>
      </c>
      <c r="M111" s="8" t="str">
        <f>M46</f>
        <v/>
      </c>
      <c r="N111" s="8" t="e">
        <f t="shared" si="14"/>
        <v>#VALUE!</v>
      </c>
      <c r="P111" s="8" t="str">
        <f>P46</f>
        <v/>
      </c>
      <c r="Q111" s="8" t="e">
        <f t="shared" si="15"/>
        <v>#VALUE!</v>
      </c>
      <c r="S111" s="8" t="str">
        <f>S46</f>
        <v/>
      </c>
      <c r="T111" s="8" t="e">
        <f t="shared" si="16"/>
        <v>#VALUE!</v>
      </c>
      <c r="V111" s="8" t="str">
        <f>V46</f>
        <v/>
      </c>
      <c r="W111" s="8" t="e">
        <f t="shared" si="17"/>
        <v>#VALUE!</v>
      </c>
      <c r="Y111" s="8" t="str">
        <f>Y46</f>
        <v/>
      </c>
      <c r="Z111" s="8" t="e">
        <f t="shared" si="18"/>
        <v>#VALUE!</v>
      </c>
      <c r="AB111" s="8" t="str">
        <f>AB46</f>
        <v/>
      </c>
      <c r="AC111" s="8" t="e">
        <f t="shared" si="19"/>
        <v>#VALUE!</v>
      </c>
      <c r="AE111" s="8" t="str">
        <f>AE46</f>
        <v/>
      </c>
      <c r="AF111" s="8" t="e">
        <f t="shared" si="20"/>
        <v>#VALUE!</v>
      </c>
      <c r="AI111" s="8">
        <f>AI46</f>
        <v>0</v>
      </c>
      <c r="AJ111" s="8">
        <f t="shared" si="21"/>
        <v>5.5</v>
      </c>
      <c r="AK111" s="85"/>
      <c r="AL111" s="85"/>
      <c r="AM111" s="85"/>
      <c r="AN111" s="85"/>
      <c r="AO111" s="85"/>
      <c r="AP111" s="85"/>
      <c r="AQ111" s="85"/>
    </row>
    <row r="112" spans="2:43" s="8" customFormat="1" hidden="1" x14ac:dyDescent="0.3">
      <c r="B112" s="102">
        <v>10</v>
      </c>
      <c r="D112" s="8" t="str">
        <f>D51</f>
        <v/>
      </c>
      <c r="E112" s="8" t="e">
        <f t="shared" si="11"/>
        <v>#VALUE!</v>
      </c>
      <c r="G112" s="8" t="str">
        <f>G51</f>
        <v/>
      </c>
      <c r="H112" s="8" t="e">
        <f t="shared" si="12"/>
        <v>#VALUE!</v>
      </c>
      <c r="J112" s="8" t="str">
        <f>J51</f>
        <v/>
      </c>
      <c r="K112" s="8" t="e">
        <f t="shared" si="13"/>
        <v>#VALUE!</v>
      </c>
      <c r="M112" s="8" t="str">
        <f>M51</f>
        <v/>
      </c>
      <c r="N112" s="8" t="e">
        <f t="shared" si="14"/>
        <v>#VALUE!</v>
      </c>
      <c r="P112" s="8" t="str">
        <f>P51</f>
        <v/>
      </c>
      <c r="Q112" s="8" t="e">
        <f t="shared" si="15"/>
        <v>#VALUE!</v>
      </c>
      <c r="S112" s="8" t="str">
        <f>S51</f>
        <v/>
      </c>
      <c r="T112" s="8" t="e">
        <f t="shared" si="16"/>
        <v>#VALUE!</v>
      </c>
      <c r="V112" s="8" t="str">
        <f>V51</f>
        <v/>
      </c>
      <c r="W112" s="8" t="e">
        <f t="shared" si="17"/>
        <v>#VALUE!</v>
      </c>
      <c r="Y112" s="8" t="str">
        <f>Y51</f>
        <v/>
      </c>
      <c r="Z112" s="8" t="e">
        <f t="shared" si="18"/>
        <v>#VALUE!</v>
      </c>
      <c r="AB112" s="8" t="str">
        <f>AB51</f>
        <v/>
      </c>
      <c r="AC112" s="8" t="e">
        <f t="shared" si="19"/>
        <v>#VALUE!</v>
      </c>
      <c r="AE112" s="8" t="str">
        <f>AE51</f>
        <v/>
      </c>
      <c r="AF112" s="8" t="e">
        <f t="shared" si="20"/>
        <v>#VALUE!</v>
      </c>
      <c r="AI112" s="8">
        <f>AI51</f>
        <v>0</v>
      </c>
      <c r="AJ112" s="8">
        <f t="shared" si="21"/>
        <v>5.5</v>
      </c>
      <c r="AK112" s="85"/>
      <c r="AL112" s="85"/>
      <c r="AM112" s="85"/>
      <c r="AN112" s="85"/>
      <c r="AO112" s="85"/>
      <c r="AP112" s="85"/>
      <c r="AQ112" s="85"/>
    </row>
    <row r="113" spans="2:43" s="8" customFormat="1" hidden="1" x14ac:dyDescent="0.3">
      <c r="B113" s="102">
        <v>11</v>
      </c>
      <c r="D113" s="8" t="str">
        <f>D56</f>
        <v/>
      </c>
      <c r="E113" s="8" t="e">
        <f t="shared" si="11"/>
        <v>#VALUE!</v>
      </c>
      <c r="G113" s="8" t="str">
        <f>G56</f>
        <v/>
      </c>
      <c r="H113" s="8" t="e">
        <f t="shared" si="12"/>
        <v>#VALUE!</v>
      </c>
      <c r="J113" s="8" t="str">
        <f>J56</f>
        <v/>
      </c>
      <c r="K113" s="8" t="e">
        <f t="shared" si="13"/>
        <v>#VALUE!</v>
      </c>
      <c r="M113" s="8" t="str">
        <f>M56</f>
        <v/>
      </c>
      <c r="N113" s="8" t="e">
        <f t="shared" si="14"/>
        <v>#VALUE!</v>
      </c>
      <c r="P113" s="8" t="str">
        <f>P56</f>
        <v/>
      </c>
      <c r="Q113" s="8" t="e">
        <f t="shared" si="15"/>
        <v>#VALUE!</v>
      </c>
      <c r="S113" s="8" t="str">
        <f>S56</f>
        <v/>
      </c>
      <c r="T113" s="8" t="e">
        <f t="shared" si="16"/>
        <v>#VALUE!</v>
      </c>
      <c r="V113" s="8" t="str">
        <f>V56</f>
        <v/>
      </c>
      <c r="W113" s="8" t="e">
        <f t="shared" si="17"/>
        <v>#VALUE!</v>
      </c>
      <c r="Y113" s="8" t="str">
        <f>Y56</f>
        <v/>
      </c>
      <c r="Z113" s="8" t="e">
        <f t="shared" si="18"/>
        <v>#VALUE!</v>
      </c>
      <c r="AB113" s="8" t="str">
        <f>AB56</f>
        <v/>
      </c>
      <c r="AC113" s="8" t="e">
        <f t="shared" si="19"/>
        <v>#VALUE!</v>
      </c>
      <c r="AE113" s="8" t="str">
        <f>AE56</f>
        <v/>
      </c>
      <c r="AF113" s="8" t="e">
        <f t="shared" si="20"/>
        <v>#VALUE!</v>
      </c>
      <c r="AI113" s="8">
        <f>AI56</f>
        <v>0</v>
      </c>
      <c r="AJ113" s="8">
        <f t="shared" si="21"/>
        <v>5.5</v>
      </c>
      <c r="AK113" s="85"/>
      <c r="AL113" s="85"/>
      <c r="AM113" s="85"/>
      <c r="AN113" s="85"/>
      <c r="AO113" s="85"/>
      <c r="AP113" s="85"/>
      <c r="AQ113" s="85"/>
    </row>
    <row r="114" spans="2:43" s="8" customFormat="1" hidden="1" x14ac:dyDescent="0.3">
      <c r="B114" s="102">
        <v>12</v>
      </c>
      <c r="D114" s="8" t="str">
        <f>D61</f>
        <v/>
      </c>
      <c r="E114" s="8" t="e">
        <f t="shared" si="11"/>
        <v>#VALUE!</v>
      </c>
      <c r="G114" s="8" t="str">
        <f>G61</f>
        <v/>
      </c>
      <c r="H114" s="8" t="e">
        <f t="shared" si="12"/>
        <v>#VALUE!</v>
      </c>
      <c r="J114" s="8" t="str">
        <f>J61</f>
        <v/>
      </c>
      <c r="K114" s="8" t="e">
        <f t="shared" si="13"/>
        <v>#VALUE!</v>
      </c>
      <c r="M114" s="8" t="str">
        <f>M61</f>
        <v/>
      </c>
      <c r="N114" s="8" t="e">
        <f t="shared" si="14"/>
        <v>#VALUE!</v>
      </c>
      <c r="P114" s="8" t="str">
        <f>P61</f>
        <v/>
      </c>
      <c r="Q114" s="8" t="e">
        <f t="shared" si="15"/>
        <v>#VALUE!</v>
      </c>
      <c r="S114" s="8" t="str">
        <f>S61</f>
        <v/>
      </c>
      <c r="T114" s="8" t="e">
        <f t="shared" si="16"/>
        <v>#VALUE!</v>
      </c>
      <c r="V114" s="8" t="str">
        <f>V61</f>
        <v/>
      </c>
      <c r="W114" s="8" t="e">
        <f t="shared" si="17"/>
        <v>#VALUE!</v>
      </c>
      <c r="Y114" s="8" t="str">
        <f>Y61</f>
        <v/>
      </c>
      <c r="Z114" s="8" t="e">
        <f t="shared" si="18"/>
        <v>#VALUE!</v>
      </c>
      <c r="AB114" s="8" t="str">
        <f>AB61</f>
        <v/>
      </c>
      <c r="AC114" s="8" t="e">
        <f t="shared" si="19"/>
        <v>#VALUE!</v>
      </c>
      <c r="AE114" s="8" t="str">
        <f>AE61</f>
        <v/>
      </c>
      <c r="AF114" s="8" t="e">
        <f t="shared" si="20"/>
        <v>#VALUE!</v>
      </c>
      <c r="AI114" s="8">
        <f>AI61</f>
        <v>0</v>
      </c>
      <c r="AJ114" s="8">
        <f t="shared" si="21"/>
        <v>5.5</v>
      </c>
      <c r="AK114" s="85"/>
      <c r="AL114" s="85"/>
      <c r="AM114" s="85"/>
      <c r="AN114" s="85"/>
      <c r="AO114" s="85"/>
      <c r="AP114" s="85"/>
      <c r="AQ114" s="85"/>
    </row>
    <row r="115" spans="2:43" s="8" customFormat="1" hidden="1" x14ac:dyDescent="0.3">
      <c r="B115" s="102"/>
      <c r="AK115" s="85"/>
      <c r="AL115" s="85"/>
      <c r="AM115" s="85"/>
      <c r="AN115" s="85"/>
      <c r="AO115" s="85"/>
      <c r="AP115" s="85"/>
      <c r="AQ115" s="85"/>
    </row>
    <row r="116" spans="2:43" s="8" customFormat="1" hidden="1" x14ac:dyDescent="0.3">
      <c r="B116" s="102"/>
      <c r="AK116" s="85"/>
      <c r="AL116" s="85"/>
      <c r="AM116" s="85"/>
      <c r="AN116" s="85"/>
      <c r="AO116" s="85"/>
      <c r="AP116" s="85"/>
      <c r="AQ116" s="85"/>
    </row>
    <row r="117" spans="2:43" s="8" customFormat="1" hidden="1" x14ac:dyDescent="0.3">
      <c r="B117" s="102"/>
      <c r="AK117" s="85"/>
      <c r="AL117" s="85"/>
      <c r="AM117" s="85"/>
      <c r="AN117" s="85"/>
      <c r="AO117" s="85"/>
      <c r="AP117" s="85"/>
      <c r="AQ117" s="85"/>
    </row>
    <row r="118" spans="2:43" s="8" customFormat="1" hidden="1" x14ac:dyDescent="0.3">
      <c r="B118" s="102"/>
      <c r="AK118" s="85"/>
      <c r="AL118" s="85"/>
      <c r="AM118" s="85"/>
      <c r="AN118" s="85"/>
      <c r="AO118" s="85"/>
      <c r="AP118" s="85"/>
      <c r="AQ118" s="85"/>
    </row>
    <row r="119" spans="2:43" s="8" customFormat="1" hidden="1" x14ac:dyDescent="0.3">
      <c r="B119" s="102"/>
      <c r="AK119" s="85"/>
      <c r="AL119" s="85"/>
      <c r="AM119" s="85"/>
      <c r="AN119" s="85"/>
      <c r="AO119" s="85"/>
      <c r="AP119" s="85"/>
      <c r="AQ119" s="85"/>
    </row>
    <row r="120" spans="2:43" s="8" customFormat="1" hidden="1" x14ac:dyDescent="0.3">
      <c r="B120" s="102">
        <v>1</v>
      </c>
      <c r="C120" s="8" t="s">
        <v>24</v>
      </c>
      <c r="D120" s="8">
        <f>IF(D5=0,IF(E$1="helyezés",0,100000001),TRUNC(1/D5*10000000))</f>
        <v>8041697691</v>
      </c>
      <c r="E120" s="8">
        <f>RANK(D120,D$120:D$131,D$87-1)</f>
        <v>1</v>
      </c>
      <c r="F120" s="62"/>
      <c r="G120" s="8">
        <f>IF(G5=0,IF(H$1="helyezés",0,100000001),TRUNC(1/G5*10000000))</f>
        <v>8303700144</v>
      </c>
      <c r="H120" s="8">
        <f>RANK(G120,G$120:G$131,G$87-1)</f>
        <v>1</v>
      </c>
      <c r="J120" s="8">
        <f>IF(J5=0,IF(K$1="helyezés",0,100000001),TRUNC(1/J5*10000000))</f>
        <v>5490943755</v>
      </c>
      <c r="K120" s="8">
        <f>RANK(J120,J$120:J$131,J$87-1)</f>
        <v>1</v>
      </c>
      <c r="M120" s="8">
        <f>IF(M5=0,IF(N$1="helyezés",0,100000001),TRUNC(1/M5*10000000))</f>
        <v>4036440084</v>
      </c>
      <c r="N120" s="8">
        <f>RANK(M120,M$120:M$131,M$87-1)</f>
        <v>1</v>
      </c>
      <c r="P120" s="8">
        <f>IF(P5=0,IF(Q$1="helyezés",0,100000001),TRUNC(1/P5*10000000))</f>
        <v>43438914027</v>
      </c>
      <c r="Q120" s="8">
        <f>RANK(P120,P$120:P$131,P$87-1)</f>
        <v>1</v>
      </c>
      <c r="S120" s="8">
        <f>IF(S5=0,IF(T$1="helyezés",0,100000001),TRUNC(1/S5*10000000))</f>
        <v>8471418766</v>
      </c>
      <c r="T120" s="8">
        <f>RANK(S120,S$120:S$131,S$87-1)</f>
        <v>1</v>
      </c>
      <c r="V120" s="8">
        <f>IF(V5=0,IF(W$1="helyezés",0,100000001),TRUNC(1/V5*10000000))</f>
        <v>6209573091</v>
      </c>
      <c r="W120" s="8">
        <f>RANK(V120,V$120:V$131,V$87-1)</f>
        <v>1</v>
      </c>
      <c r="Y120" s="8">
        <f>IF(Y5=0,IF(Z$1="helyezés",0,100000001),TRUNC(1/Y5*10000000))</f>
        <v>8505611340</v>
      </c>
      <c r="Z120" s="8">
        <f>RANK(Y120,Y$120:Y$131,Y$87-1)</f>
        <v>3</v>
      </c>
      <c r="AB120" s="8">
        <f>IF(AB5=0,IF(AC$1="helyezés",0,100000001),TRUNC(1/AB5*10000000))</f>
        <v>6471910112</v>
      </c>
      <c r="AC120" s="8">
        <f>RANK(AB120,AB$120:AB$131,AB$87-1)</f>
        <v>1</v>
      </c>
      <c r="AE120" s="8" t="e">
        <f>IF(AE5=0,IF(AF$1="helyezés",0,100000001),TRUNC(1/AE5*10000000))</f>
        <v>#N/A</v>
      </c>
      <c r="AF120" s="8" t="e">
        <f>RANK(AE120,AE$120:AE$131,AE$87-1)</f>
        <v>#N/A</v>
      </c>
      <c r="AI120" s="8" t="e">
        <f>IF(AI5=0,IF(AJ$1="helyezés",0,100000001),TRUNC(1/AI5*10000000))</f>
        <v>#N/A</v>
      </c>
      <c r="AJ120" s="8" t="e">
        <f>RANK(AI120,AI$120:AI$131,AI$87-1)</f>
        <v>#N/A</v>
      </c>
      <c r="AK120" s="85"/>
      <c r="AL120" s="85"/>
      <c r="AM120" s="85"/>
      <c r="AN120" s="85"/>
      <c r="AO120" s="85"/>
      <c r="AP120" s="85"/>
      <c r="AQ120" s="85"/>
    </row>
    <row r="121" spans="2:43" s="8" customFormat="1" hidden="1" x14ac:dyDescent="0.3">
      <c r="B121" s="102">
        <v>2</v>
      </c>
      <c r="D121" s="8">
        <f>IF(D10=0,IF(E$1="helyezés",0,100000001),TRUNC(1/D10*10000000))</f>
        <v>7020394897</v>
      </c>
      <c r="E121" s="8">
        <f t="shared" ref="E121:E131" si="22">RANK(D121,D$120:D$131,D$87-1)</f>
        <v>5</v>
      </c>
      <c r="F121" s="62"/>
      <c r="G121" s="8">
        <f>IF(G10=0,IF(H$1="helyezés",0,100000001),TRUNC(1/G10*10000000))</f>
        <v>5398987689</v>
      </c>
      <c r="H121" s="8">
        <f t="shared" ref="H121:H131" si="23">RANK(G121,G$120:G$131,G$87-1)</f>
        <v>5</v>
      </c>
      <c r="J121" s="8">
        <f>IF(J10=0,IF(K$1="helyezés",0,100000001),TRUNC(1/J10*10000000))</f>
        <v>4401426388</v>
      </c>
      <c r="K121" s="8">
        <f t="shared" ref="K121:K131" si="24">RANK(J121,J$120:J$131,J$87-1)</f>
        <v>5</v>
      </c>
      <c r="M121" s="8">
        <f>IF(M10=0,IF(N$1="helyezés",0,100000001),TRUNC(1/M10*10000000))</f>
        <v>3467790487</v>
      </c>
      <c r="N121" s="8">
        <f t="shared" ref="N121:N131" si="25">RANK(M121,M$120:M$131,M$87-1)</f>
        <v>5</v>
      </c>
      <c r="P121" s="8">
        <f>IF(P10=0,IF(Q$1="helyezés",0,100000001),TRUNC(1/P10*10000000))</f>
        <v>20699568758</v>
      </c>
      <c r="Q121" s="8">
        <f t="shared" ref="Q121:Q131" si="26">RANK(P121,P$120:P$131,P$87-1)</f>
        <v>6</v>
      </c>
      <c r="S121" s="8">
        <f>IF(S10=0,IF(T$1="helyezés",0,100000001),TRUNC(1/S10*10000000))</f>
        <v>6518294983</v>
      </c>
      <c r="T121" s="8">
        <f t="shared" ref="T121:T131" si="27">RANK(S121,S$120:S$131,S$87-1)</f>
        <v>5</v>
      </c>
      <c r="V121" s="8">
        <f>IF(V10=0,IF(W$1="helyezés",0,100000001),TRUNC(1/V10*10000000))</f>
        <v>4792279105</v>
      </c>
      <c r="W121" s="8">
        <f t="shared" ref="W121:W131" si="28">RANK(V121,V$120:V$131,V$87-1)</f>
        <v>5</v>
      </c>
      <c r="Y121" s="8">
        <f>IF(Y10=0,IF(Z$1="helyezés",0,100000001),TRUNC(1/Y10*10000000))</f>
        <v>6194880619</v>
      </c>
      <c r="Z121" s="8">
        <f t="shared" ref="Z121:Z131" si="29">RANK(Y121,Y$120:Y$131,Y$87-1)</f>
        <v>5</v>
      </c>
      <c r="AB121" s="8">
        <f>IF(AB10=0,IF(AC$1="helyezés",0,100000001),TRUNC(1/AB10*10000000))</f>
        <v>5475632169</v>
      </c>
      <c r="AC121" s="8">
        <f t="shared" ref="AC121:AC131" si="30">RANK(AB121,AB$120:AB$131,AB$87-1)</f>
        <v>5</v>
      </c>
      <c r="AE121" s="8" t="e">
        <f>IF(AE10=0,IF(AF$1="helyezés",0,100000001),TRUNC(1/AE10*10000000))</f>
        <v>#N/A</v>
      </c>
      <c r="AF121" s="8" t="e">
        <f t="shared" ref="AF121:AF131" si="31">RANK(AE121,AE$120:AE$131,AE$87-1)</f>
        <v>#N/A</v>
      </c>
      <c r="AI121" s="8" t="e">
        <f>IF(AI10=0,IF(AJ$1="helyezés",0,100000001),TRUNC(1/AI10*10000000))</f>
        <v>#N/A</v>
      </c>
      <c r="AJ121" s="8" t="e">
        <f t="shared" ref="AJ121:AJ131" si="32">RANK(AI121,AI$120:AI$131,AI$87-1)</f>
        <v>#N/A</v>
      </c>
      <c r="AK121" s="85"/>
      <c r="AL121" s="85"/>
      <c r="AM121" s="85"/>
      <c r="AN121" s="85"/>
      <c r="AO121" s="85"/>
      <c r="AP121" s="85"/>
      <c r="AQ121" s="85"/>
    </row>
    <row r="122" spans="2:43" s="8" customFormat="1" hidden="1" x14ac:dyDescent="0.3">
      <c r="B122" s="102">
        <v>3</v>
      </c>
      <c r="D122" s="8">
        <f>IF(D15=0,IF(E$1="helyezés",0,100000001),TRUNC(1/D15*10000000))</f>
        <v>7938987411</v>
      </c>
      <c r="E122" s="8">
        <f t="shared" si="22"/>
        <v>2</v>
      </c>
      <c r="F122" s="62"/>
      <c r="G122" s="8">
        <f>IF(G15=0,IF(H$1="helyezés",0,100000001),TRUNC(1/G15*10000000))</f>
        <v>8227787829</v>
      </c>
      <c r="H122" s="8">
        <f t="shared" si="23"/>
        <v>2</v>
      </c>
      <c r="J122" s="8">
        <f>IF(J15=0,IF(K$1="helyezés",0,100000001),TRUNC(1/J15*10000000))</f>
        <v>5333333333</v>
      </c>
      <c r="K122" s="8">
        <f t="shared" si="24"/>
        <v>2</v>
      </c>
      <c r="M122" s="8">
        <f>IF(M15=0,IF(N$1="helyezés",0,100000001),TRUNC(1/M15*10000000))</f>
        <v>3882273646</v>
      </c>
      <c r="N122" s="8">
        <f t="shared" si="25"/>
        <v>2</v>
      </c>
      <c r="P122" s="8">
        <f>IF(P15=0,IF(Q$1="helyezés",0,100000001),TRUNC(1/P15*10000000))</f>
        <v>41538461538</v>
      </c>
      <c r="Q122" s="8">
        <f t="shared" si="26"/>
        <v>2</v>
      </c>
      <c r="S122" s="8">
        <f>IF(S15=0,IF(T$1="helyezés",0,100000001),TRUNC(1/S15*10000000))</f>
        <v>7892573307</v>
      </c>
      <c r="T122" s="8">
        <f t="shared" si="27"/>
        <v>2</v>
      </c>
      <c r="V122" s="8">
        <f>IF(V15=0,IF(W$1="helyezés",0,100000001),TRUNC(1/V15*10000000))</f>
        <v>5940185630</v>
      </c>
      <c r="W122" s="8">
        <f t="shared" si="28"/>
        <v>2</v>
      </c>
      <c r="Y122" s="8">
        <f>IF(Y15=0,IF(Z$1="helyezés",0,100000001),TRUNC(1/Y15*10000000))</f>
        <v>8604720645</v>
      </c>
      <c r="Z122" s="8">
        <f t="shared" si="29"/>
        <v>1</v>
      </c>
      <c r="AB122" s="8">
        <f>IF(AB15=0,IF(AC$1="helyezés",0,100000001),TRUNC(1/AB15*10000000))</f>
        <v>6172310330</v>
      </c>
      <c r="AC122" s="8">
        <f t="shared" si="30"/>
        <v>2</v>
      </c>
      <c r="AE122" s="8" t="e">
        <f>IF(AE15=0,IF(AF$1="helyezés",0,100000001),TRUNC(1/AE15*10000000))</f>
        <v>#N/A</v>
      </c>
      <c r="AF122" s="8" t="e">
        <f t="shared" si="31"/>
        <v>#N/A</v>
      </c>
      <c r="AI122" s="8" t="e">
        <f>IF(AI15=0,IF(AJ$1="helyezés",0,100000001),TRUNC(1/AI15*10000000))</f>
        <v>#N/A</v>
      </c>
      <c r="AJ122" s="8" t="e">
        <f t="shared" si="32"/>
        <v>#N/A</v>
      </c>
      <c r="AK122" s="85"/>
      <c r="AL122" s="85"/>
      <c r="AM122" s="85"/>
      <c r="AN122" s="85"/>
      <c r="AO122" s="85"/>
      <c r="AP122" s="85"/>
      <c r="AQ122" s="85"/>
    </row>
    <row r="123" spans="2:43" s="8" customFormat="1" hidden="1" x14ac:dyDescent="0.3">
      <c r="B123" s="102">
        <v>4</v>
      </c>
      <c r="D123" s="8">
        <f>IF(D20=0,IF(E$1="helyezés",0,100000001),TRUNC(1/D20*10000000))</f>
        <v>6212251941</v>
      </c>
      <c r="E123" s="8">
        <f t="shared" si="22"/>
        <v>6</v>
      </c>
      <c r="F123" s="62"/>
      <c r="G123" s="8">
        <f>IF(G20=0,IF(H$1="helyezés",0,100000001),TRUNC(1/G20*10000000))</f>
        <v>4595500239</v>
      </c>
      <c r="H123" s="8">
        <f t="shared" si="23"/>
        <v>6</v>
      </c>
      <c r="J123" s="8">
        <f>IF(J20=0,IF(K$1="helyezés",0,100000001),TRUNC(1/J20*10000000))</f>
        <v>3839658697</v>
      </c>
      <c r="K123" s="8">
        <f t="shared" si="24"/>
        <v>6</v>
      </c>
      <c r="M123" s="8">
        <f>IF(M20=0,IF(N$1="helyezés",0,100000001),TRUNC(1/M20*10000000))</f>
        <v>2947497697</v>
      </c>
      <c r="N123" s="8">
        <f t="shared" si="25"/>
        <v>6</v>
      </c>
      <c r="P123" s="8">
        <f>IF(P20=0,IF(Q$1="helyezés",0,100000001),TRUNC(1/P20*10000000))</f>
        <v>24249228178</v>
      </c>
      <c r="Q123" s="8">
        <f t="shared" si="26"/>
        <v>4</v>
      </c>
      <c r="S123" s="8">
        <f>IF(S20=0,IF(T$1="helyezés",0,100000001),TRUNC(1/S20*10000000))</f>
        <v>5701841219</v>
      </c>
      <c r="T123" s="8">
        <f t="shared" si="27"/>
        <v>6</v>
      </c>
      <c r="V123" s="8">
        <f>IF(V20=0,IF(W$1="helyezés",0,100000001),TRUNC(1/V20*10000000))</f>
        <v>4011328288</v>
      </c>
      <c r="W123" s="8">
        <f t="shared" si="28"/>
        <v>6</v>
      </c>
      <c r="Y123" s="8">
        <f>IF(Y20=0,IF(Z$1="helyezés",0,100000001),TRUNC(1/Y20*10000000))</f>
        <v>5974690546</v>
      </c>
      <c r="Z123" s="8">
        <f t="shared" si="29"/>
        <v>6</v>
      </c>
      <c r="AB123" s="8">
        <f>IF(AB20=0,IF(AC$1="helyezés",0,100000001),TRUNC(1/AB20*10000000))</f>
        <v>4806141180</v>
      </c>
      <c r="AC123" s="8">
        <f t="shared" si="30"/>
        <v>6</v>
      </c>
      <c r="AE123" s="8" t="e">
        <f>IF(AE20=0,IF(AF$1="helyezés",0,100000001),TRUNC(1/AE20*10000000))</f>
        <v>#N/A</v>
      </c>
      <c r="AF123" s="8" t="e">
        <f t="shared" si="31"/>
        <v>#N/A</v>
      </c>
      <c r="AI123" s="8" t="e">
        <f>IF(AI20=0,IF(AJ$1="helyezés",0,100000001),TRUNC(1/AI20*10000000))</f>
        <v>#N/A</v>
      </c>
      <c r="AJ123" s="8" t="e">
        <f t="shared" si="32"/>
        <v>#N/A</v>
      </c>
      <c r="AK123" s="85"/>
      <c r="AL123" s="85"/>
      <c r="AM123" s="85"/>
      <c r="AN123" s="85"/>
      <c r="AO123" s="85"/>
      <c r="AP123" s="85"/>
      <c r="AQ123" s="85"/>
    </row>
    <row r="124" spans="2:43" s="8" customFormat="1" hidden="1" x14ac:dyDescent="0.3">
      <c r="B124" s="102">
        <v>5</v>
      </c>
      <c r="D124" s="8">
        <f>IF(D25=0,IF(E$1="helyezés",0,100000001),TRUNC(1/D25*10000000))</f>
        <v>7199400049</v>
      </c>
      <c r="E124" s="8">
        <f t="shared" si="22"/>
        <v>4</v>
      </c>
      <c r="F124" s="62"/>
      <c r="G124" s="8">
        <f>IF(G25=0,IF(H$1="helyezés",0,100000001),TRUNC(1/G25*10000000))</f>
        <v>5887162714</v>
      </c>
      <c r="H124" s="8">
        <f t="shared" si="23"/>
        <v>4</v>
      </c>
      <c r="J124" s="8">
        <f>IF(J25=0,IF(K$1="helyezés",0,100000001),TRUNC(1/J25*10000000))</f>
        <v>4538053469</v>
      </c>
      <c r="K124" s="8">
        <f t="shared" si="24"/>
        <v>4</v>
      </c>
      <c r="M124" s="8">
        <f>IF(M25=0,IF(N$1="helyezés",0,100000001),TRUNC(1/M25*10000000))</f>
        <v>3527106466</v>
      </c>
      <c r="N124" s="8">
        <f t="shared" si="25"/>
        <v>3</v>
      </c>
      <c r="P124" s="8">
        <f>IF(P25=0,IF(Q$1="helyezés",0,100000001),TRUNC(1/P25*10000000))</f>
        <v>24100418410</v>
      </c>
      <c r="Q124" s="8">
        <f t="shared" si="26"/>
        <v>5</v>
      </c>
      <c r="S124" s="8">
        <f>IF(S25=0,IF(T$1="helyezés",0,100000001),TRUNC(1/S25*10000000))</f>
        <v>6895450917</v>
      </c>
      <c r="T124" s="8">
        <f t="shared" si="27"/>
        <v>4</v>
      </c>
      <c r="V124" s="8">
        <f>IF(V25=0,IF(W$1="helyezés",0,100000001),TRUNC(1/V25*10000000))</f>
        <v>4901015372</v>
      </c>
      <c r="W124" s="8">
        <f t="shared" si="28"/>
        <v>4</v>
      </c>
      <c r="Y124" s="8">
        <f>IF(Y25=0,IF(Z$1="helyezés",0,100000001),TRUNC(1/Y25*10000000))</f>
        <v>7046158864</v>
      </c>
      <c r="Z124" s="8">
        <f t="shared" si="29"/>
        <v>4</v>
      </c>
      <c r="AB124" s="8">
        <f>IF(AB25=0,IF(AC$1="helyezés",0,100000001),TRUNC(1/AB25*10000000))</f>
        <v>5519003513</v>
      </c>
      <c r="AC124" s="8">
        <f t="shared" si="30"/>
        <v>4</v>
      </c>
      <c r="AE124" s="8" t="e">
        <f>IF(AE25=0,IF(AF$1="helyezés",0,100000001),TRUNC(1/AE25*10000000))</f>
        <v>#N/A</v>
      </c>
      <c r="AF124" s="8" t="e">
        <f t="shared" si="31"/>
        <v>#N/A</v>
      </c>
      <c r="AI124" s="8" t="e">
        <f>IF(AI25=0,IF(AJ$1="helyezés",0,100000001),TRUNC(1/AI25*10000000))</f>
        <v>#N/A</v>
      </c>
      <c r="AJ124" s="8" t="e">
        <f t="shared" si="32"/>
        <v>#N/A</v>
      </c>
      <c r="AK124" s="85"/>
      <c r="AL124" s="85"/>
      <c r="AM124" s="85"/>
      <c r="AN124" s="85"/>
      <c r="AO124" s="85"/>
      <c r="AP124" s="85"/>
      <c r="AQ124" s="85"/>
    </row>
    <row r="125" spans="2:43" s="8" customFormat="1" hidden="1" x14ac:dyDescent="0.3">
      <c r="B125" s="102">
        <v>6</v>
      </c>
      <c r="D125" s="8">
        <f>IF(D30=0,IF(E$1="helyezés",0,100000001),TRUNC(1/D30*10000000))</f>
        <v>7278854254</v>
      </c>
      <c r="E125" s="8">
        <f t="shared" si="22"/>
        <v>3</v>
      </c>
      <c r="F125" s="62"/>
      <c r="G125" s="8">
        <f>IF(G30=0,IF(H$1="helyezés",0,100000001),TRUNC(1/G30*10000000))</f>
        <v>6270866598</v>
      </c>
      <c r="H125" s="8">
        <f t="shared" si="23"/>
        <v>3</v>
      </c>
      <c r="J125" s="8">
        <f>IF(J30=0,IF(K$1="helyezés",0,100000001),TRUNC(1/J30*10000000))</f>
        <v>4718732932</v>
      </c>
      <c r="K125" s="8">
        <f t="shared" si="24"/>
        <v>3</v>
      </c>
      <c r="M125" s="8">
        <f>IF(M30=0,IF(N$1="helyezés",0,100000001),TRUNC(1/M30*10000000))</f>
        <v>3489922042</v>
      </c>
      <c r="N125" s="8">
        <f t="shared" si="25"/>
        <v>4</v>
      </c>
      <c r="P125" s="8">
        <f>IF(P30=0,IF(Q$1="helyezés",0,100000001),TRUNC(1/P30*10000000))</f>
        <v>33090769819</v>
      </c>
      <c r="Q125" s="8">
        <f t="shared" si="26"/>
        <v>3</v>
      </c>
      <c r="S125" s="8">
        <f>IF(S30=0,IF(T$1="helyezés",0,100000001),TRUNC(1/S30*10000000))</f>
        <v>7825378136</v>
      </c>
      <c r="T125" s="8">
        <f t="shared" si="27"/>
        <v>3</v>
      </c>
      <c r="V125" s="8">
        <f>IF(V30=0,IF(W$1="helyezés",0,100000001),TRUNC(1/V30*10000000))</f>
        <v>5002895193</v>
      </c>
      <c r="W125" s="8">
        <f t="shared" si="28"/>
        <v>3</v>
      </c>
      <c r="Y125" s="8">
        <f>IF(Y30=0,IF(Z$1="helyezés",0,100000001),TRUNC(1/Y30*10000000))</f>
        <v>8519869835</v>
      </c>
      <c r="Z125" s="8">
        <f t="shared" si="29"/>
        <v>2</v>
      </c>
      <c r="AB125" s="8">
        <f>IF(AB30=0,IF(AC$1="helyezés",0,100000001),TRUNC(1/AB30*10000000))</f>
        <v>5656301145</v>
      </c>
      <c r="AC125" s="8">
        <f t="shared" si="30"/>
        <v>3</v>
      </c>
      <c r="AE125" s="8" t="e">
        <f>IF(AE30=0,IF(AF$1="helyezés",0,100000001),TRUNC(1/AE30*10000000))</f>
        <v>#N/A</v>
      </c>
      <c r="AF125" s="8" t="e">
        <f t="shared" si="31"/>
        <v>#N/A</v>
      </c>
      <c r="AI125" s="8" t="e">
        <f>IF(AI30=0,IF(AJ$1="helyezés",0,100000001),TRUNC(1/AI30*10000000))</f>
        <v>#N/A</v>
      </c>
      <c r="AJ125" s="8" t="e">
        <f t="shared" si="32"/>
        <v>#N/A</v>
      </c>
      <c r="AK125" s="85"/>
      <c r="AL125" s="85"/>
      <c r="AM125" s="85"/>
      <c r="AN125" s="85"/>
      <c r="AO125" s="85"/>
      <c r="AP125" s="85"/>
      <c r="AQ125" s="85"/>
    </row>
    <row r="126" spans="2:43" s="8" customFormat="1" hidden="1" x14ac:dyDescent="0.3">
      <c r="B126" s="102">
        <v>7</v>
      </c>
      <c r="D126" s="8">
        <f>IF(D35=0,IF(E$1="helyezés",0,100000001),TRUNC(1/D35*10000000))</f>
        <v>100000001</v>
      </c>
      <c r="E126" s="8">
        <f t="shared" si="22"/>
        <v>7</v>
      </c>
      <c r="F126" s="62"/>
      <c r="G126" s="8">
        <f>IF(G35=0,IF(H$1="helyezés",0,100000001),TRUNC(1/G35*10000000))</f>
        <v>100000001</v>
      </c>
      <c r="H126" s="8">
        <f t="shared" si="23"/>
        <v>7</v>
      </c>
      <c r="J126" s="8">
        <f>IF(J35=0,IF(K$1="helyezés",0,100000001),TRUNC(1/J35*10000000))</f>
        <v>100000001</v>
      </c>
      <c r="K126" s="8">
        <f t="shared" si="24"/>
        <v>7</v>
      </c>
      <c r="M126" s="8">
        <f>IF(M35=0,IF(N$1="helyezés",0,100000001),TRUNC(1/M35*10000000))</f>
        <v>100000001</v>
      </c>
      <c r="N126" s="8">
        <f t="shared" si="25"/>
        <v>7</v>
      </c>
      <c r="P126" s="8">
        <f>IF(P35=0,IF(Q$1="helyezés",0,100000001),TRUNC(1/P35*10000000))</f>
        <v>100000001</v>
      </c>
      <c r="Q126" s="8">
        <f t="shared" si="26"/>
        <v>7</v>
      </c>
      <c r="S126" s="8">
        <f>IF(S35=0,IF(T$1="helyezés",0,100000001),TRUNC(1/S35*10000000))</f>
        <v>100000001</v>
      </c>
      <c r="T126" s="8">
        <f t="shared" si="27"/>
        <v>7</v>
      </c>
      <c r="V126" s="8">
        <f>IF(V35=0,IF(W$1="helyezés",0,100000001),TRUNC(1/V35*10000000))</f>
        <v>100000001</v>
      </c>
      <c r="W126" s="8">
        <f t="shared" si="28"/>
        <v>7</v>
      </c>
      <c r="Y126" s="8">
        <f>IF(Y35=0,IF(Z$1="helyezés",0,100000001),TRUNC(1/Y35*10000000))</f>
        <v>100000001</v>
      </c>
      <c r="Z126" s="8">
        <f t="shared" si="29"/>
        <v>7</v>
      </c>
      <c r="AB126" s="8">
        <f>IF(AB35=0,IF(AC$1="helyezés",0,100000001),TRUNC(1/AB35*10000000))</f>
        <v>100000001</v>
      </c>
      <c r="AC126" s="8">
        <f t="shared" si="30"/>
        <v>7</v>
      </c>
      <c r="AE126" s="8" t="e">
        <f>IF(AE35=0,IF(AF$1="helyezés",0,100000001),TRUNC(1/AE35*10000000))</f>
        <v>#N/A</v>
      </c>
      <c r="AF126" s="8" t="e">
        <f t="shared" si="31"/>
        <v>#N/A</v>
      </c>
      <c r="AI126" s="8" t="e">
        <f>IF(AI35=0,IF(AJ$1="helyezés",0,100000001),TRUNC(1/AI35*10000000))</f>
        <v>#N/A</v>
      </c>
      <c r="AJ126" s="8" t="e">
        <f t="shared" si="32"/>
        <v>#N/A</v>
      </c>
      <c r="AK126" s="85"/>
      <c r="AL126" s="85"/>
      <c r="AM126" s="85"/>
      <c r="AN126" s="85"/>
      <c r="AO126" s="85"/>
      <c r="AP126" s="85"/>
      <c r="AQ126" s="85"/>
    </row>
    <row r="127" spans="2:43" s="8" customFormat="1" hidden="1" x14ac:dyDescent="0.3">
      <c r="B127" s="102">
        <v>8</v>
      </c>
      <c r="D127" s="8">
        <f>IF(D40=0,IF(E$1="helyezés",0,100000001),TRUNC(1/D40*10000000))</f>
        <v>100000001</v>
      </c>
      <c r="E127" s="8">
        <f t="shared" si="22"/>
        <v>7</v>
      </c>
      <c r="G127" s="8">
        <f>IF(G40=0,IF(H$1="helyezés",0,100000001),TRUNC(1/G40*10000000))</f>
        <v>100000001</v>
      </c>
      <c r="H127" s="8">
        <f t="shared" si="23"/>
        <v>7</v>
      </c>
      <c r="J127" s="8">
        <f>IF(J40=0,IF(K$1="helyezés",0,100000001),TRUNC(1/J40*10000000))</f>
        <v>100000001</v>
      </c>
      <c r="K127" s="8">
        <f t="shared" si="24"/>
        <v>7</v>
      </c>
      <c r="M127" s="8">
        <f>IF(M40=0,IF(N$1="helyezés",0,100000001),TRUNC(1/M40*10000000))</f>
        <v>100000001</v>
      </c>
      <c r="N127" s="8">
        <f t="shared" si="25"/>
        <v>7</v>
      </c>
      <c r="P127" s="8">
        <f>IF(P40=0,IF(Q$1="helyezés",0,100000001),TRUNC(1/P40*10000000))</f>
        <v>100000001</v>
      </c>
      <c r="Q127" s="8">
        <f t="shared" si="26"/>
        <v>7</v>
      </c>
      <c r="S127" s="8">
        <f>IF(S40=0,IF(T$1="helyezés",0,100000001),TRUNC(1/S40*10000000))</f>
        <v>100000001</v>
      </c>
      <c r="T127" s="8">
        <f t="shared" si="27"/>
        <v>7</v>
      </c>
      <c r="V127" s="8">
        <f>IF(V40=0,IF(W$1="helyezés",0,100000001),TRUNC(1/V40*10000000))</f>
        <v>100000001</v>
      </c>
      <c r="W127" s="8">
        <f t="shared" si="28"/>
        <v>7</v>
      </c>
      <c r="Y127" s="8">
        <f>IF(Y40=0,IF(Z$1="helyezés",0,100000001),TRUNC(1/Y40*10000000))</f>
        <v>100000001</v>
      </c>
      <c r="Z127" s="8">
        <f t="shared" si="29"/>
        <v>7</v>
      </c>
      <c r="AB127" s="8">
        <f>IF(AB40=0,IF(AC$1="helyezés",0,100000001),TRUNC(1/AB40*10000000))</f>
        <v>100000001</v>
      </c>
      <c r="AC127" s="8">
        <f t="shared" si="30"/>
        <v>7</v>
      </c>
      <c r="AE127" s="8" t="e">
        <f>IF(AE40=0,IF(AF$1="helyezés",0,100000001),TRUNC(1/AE40*10000000))</f>
        <v>#N/A</v>
      </c>
      <c r="AF127" s="8" t="e">
        <f t="shared" si="31"/>
        <v>#N/A</v>
      </c>
      <c r="AI127" s="8" t="e">
        <f>IF(AI40=0,IF(AJ$1="helyezés",0,100000001),TRUNC(1/AI40*10000000))</f>
        <v>#N/A</v>
      </c>
      <c r="AJ127" s="8" t="e">
        <f t="shared" si="32"/>
        <v>#N/A</v>
      </c>
      <c r="AK127" s="85"/>
      <c r="AL127" s="85"/>
      <c r="AM127" s="85"/>
      <c r="AN127" s="85"/>
      <c r="AO127" s="85"/>
      <c r="AP127" s="85"/>
      <c r="AQ127" s="85"/>
    </row>
    <row r="128" spans="2:43" s="8" customFormat="1" hidden="1" x14ac:dyDescent="0.3">
      <c r="B128" s="102">
        <v>9</v>
      </c>
      <c r="D128" s="8">
        <f>IF(D45=0,IF(E$1="helyezés",0,100000001),TRUNC(1/D45*10000000))</f>
        <v>100000001</v>
      </c>
      <c r="E128" s="8">
        <f t="shared" si="22"/>
        <v>7</v>
      </c>
      <c r="G128" s="8">
        <f>IF(G45=0,IF(H$1="helyezés",0,100000001),TRUNC(1/G45*10000000))</f>
        <v>100000001</v>
      </c>
      <c r="H128" s="8">
        <f t="shared" si="23"/>
        <v>7</v>
      </c>
      <c r="J128" s="8">
        <f>IF(J45=0,IF(K$1="helyezés",0,100000001),TRUNC(1/J45*10000000))</f>
        <v>100000001</v>
      </c>
      <c r="K128" s="8">
        <f t="shared" si="24"/>
        <v>7</v>
      </c>
      <c r="M128" s="8">
        <f>IF(M45=0,IF(N$1="helyezés",0,100000001),TRUNC(1/M45*10000000))</f>
        <v>100000001</v>
      </c>
      <c r="N128" s="8">
        <f t="shared" si="25"/>
        <v>7</v>
      </c>
      <c r="P128" s="8">
        <f>IF(P45=0,IF(Q$1="helyezés",0,100000001),TRUNC(1/P45*10000000))</f>
        <v>100000001</v>
      </c>
      <c r="Q128" s="8">
        <f t="shared" si="26"/>
        <v>7</v>
      </c>
      <c r="S128" s="8">
        <f>IF(S45=0,IF(T$1="helyezés",0,100000001),TRUNC(1/S45*10000000))</f>
        <v>100000001</v>
      </c>
      <c r="T128" s="8">
        <f t="shared" si="27"/>
        <v>7</v>
      </c>
      <c r="V128" s="8">
        <f>IF(V45=0,IF(W$1="helyezés",0,100000001),TRUNC(1/V45*10000000))</f>
        <v>100000001</v>
      </c>
      <c r="W128" s="8">
        <f t="shared" si="28"/>
        <v>7</v>
      </c>
      <c r="Y128" s="8">
        <f>IF(Y45=0,IF(Z$1="helyezés",0,100000001),TRUNC(1/Y45*10000000))</f>
        <v>100000001</v>
      </c>
      <c r="Z128" s="8">
        <f t="shared" si="29"/>
        <v>7</v>
      </c>
      <c r="AB128" s="8">
        <f>IF(AB45=0,IF(AC$1="helyezés",0,100000001),TRUNC(1/AB45*10000000))</f>
        <v>100000001</v>
      </c>
      <c r="AC128" s="8">
        <f t="shared" si="30"/>
        <v>7</v>
      </c>
      <c r="AE128" s="8" t="e">
        <f>IF(AE45=0,IF(AF$1="helyezés",0,100000001),TRUNC(1/AE45*10000000))</f>
        <v>#N/A</v>
      </c>
      <c r="AF128" s="8" t="e">
        <f t="shared" si="31"/>
        <v>#N/A</v>
      </c>
      <c r="AI128" s="8" t="e">
        <f>IF(AI45=0,IF(AJ$1="helyezés",0,100000001),TRUNC(1/AI45*10000000))</f>
        <v>#N/A</v>
      </c>
      <c r="AJ128" s="8" t="e">
        <f t="shared" si="32"/>
        <v>#N/A</v>
      </c>
      <c r="AK128" s="85"/>
      <c r="AL128" s="85"/>
      <c r="AM128" s="85"/>
      <c r="AN128" s="85"/>
      <c r="AO128" s="85"/>
      <c r="AP128" s="85"/>
      <c r="AQ128" s="85"/>
    </row>
    <row r="129" spans="2:43" s="8" customFormat="1" hidden="1" x14ac:dyDescent="0.3">
      <c r="B129" s="102">
        <v>10</v>
      </c>
      <c r="D129" s="8">
        <f>IF(D50=0,IF(E$1="helyezés",0,100000001),TRUNC(1/D50*10000000))</f>
        <v>100000001</v>
      </c>
      <c r="E129" s="8">
        <f t="shared" si="22"/>
        <v>7</v>
      </c>
      <c r="G129" s="8">
        <f>IF(G50=0,IF(H$1="helyezés",0,100000001),TRUNC(1/G50*10000000))</f>
        <v>100000001</v>
      </c>
      <c r="H129" s="8">
        <f t="shared" si="23"/>
        <v>7</v>
      </c>
      <c r="J129" s="8">
        <f>IF(J50=0,IF(K$1="helyezés",0,100000001),TRUNC(1/J50*10000000))</f>
        <v>100000001</v>
      </c>
      <c r="K129" s="8">
        <f t="shared" si="24"/>
        <v>7</v>
      </c>
      <c r="M129" s="8">
        <f>IF(M50=0,IF(N$1="helyezés",0,100000001),TRUNC(1/M50*10000000))</f>
        <v>100000001</v>
      </c>
      <c r="N129" s="8">
        <f t="shared" si="25"/>
        <v>7</v>
      </c>
      <c r="P129" s="8">
        <f>IF(P50=0,IF(Q$1="helyezés",0,100000001),TRUNC(1/P50*10000000))</f>
        <v>100000001</v>
      </c>
      <c r="Q129" s="8">
        <f t="shared" si="26"/>
        <v>7</v>
      </c>
      <c r="S129" s="8">
        <f>IF(S50=0,IF(T$1="helyezés",0,100000001),TRUNC(1/S50*10000000))</f>
        <v>100000001</v>
      </c>
      <c r="T129" s="8">
        <f t="shared" si="27"/>
        <v>7</v>
      </c>
      <c r="V129" s="8">
        <f>IF(V50=0,IF(W$1="helyezés",0,100000001),TRUNC(1/V50*10000000))</f>
        <v>100000001</v>
      </c>
      <c r="W129" s="8">
        <f t="shared" si="28"/>
        <v>7</v>
      </c>
      <c r="Y129" s="8">
        <f>IF(Y50=0,IF(Z$1="helyezés",0,100000001),TRUNC(1/Y50*10000000))</f>
        <v>100000001</v>
      </c>
      <c r="Z129" s="8">
        <f t="shared" si="29"/>
        <v>7</v>
      </c>
      <c r="AB129" s="8">
        <f>IF(AB50=0,IF(AC$1="helyezés",0,100000001),TRUNC(1/AB50*10000000))</f>
        <v>100000001</v>
      </c>
      <c r="AC129" s="8">
        <f t="shared" si="30"/>
        <v>7</v>
      </c>
      <c r="AE129" s="8" t="e">
        <f>IF(AE50=0,IF(AF$1="helyezés",0,100000001),TRUNC(1/AE50*10000000))</f>
        <v>#N/A</v>
      </c>
      <c r="AF129" s="8" t="e">
        <f t="shared" si="31"/>
        <v>#N/A</v>
      </c>
      <c r="AI129" s="8" t="e">
        <f>IF(AI50=0,IF(AJ$1="helyezés",0,100000001),TRUNC(1/AI50*10000000))</f>
        <v>#N/A</v>
      </c>
      <c r="AJ129" s="8" t="e">
        <f t="shared" si="32"/>
        <v>#N/A</v>
      </c>
      <c r="AK129" s="85"/>
      <c r="AL129" s="85"/>
      <c r="AM129" s="85"/>
      <c r="AN129" s="85"/>
      <c r="AO129" s="85"/>
      <c r="AP129" s="85"/>
      <c r="AQ129" s="85"/>
    </row>
    <row r="130" spans="2:43" s="8" customFormat="1" hidden="1" x14ac:dyDescent="0.3">
      <c r="B130" s="102">
        <v>11</v>
      </c>
      <c r="D130" s="8">
        <f>IF(D55=0,IF(E$1="helyezés",0,100000001),TRUNC(1/D55*10000000))</f>
        <v>100000001</v>
      </c>
      <c r="E130" s="8">
        <f t="shared" si="22"/>
        <v>7</v>
      </c>
      <c r="G130" s="8">
        <f>IF(G55=0,IF(H$1="helyezés",0,100000001),TRUNC(1/G55*10000000))</f>
        <v>100000001</v>
      </c>
      <c r="H130" s="8">
        <f t="shared" si="23"/>
        <v>7</v>
      </c>
      <c r="J130" s="8">
        <f>IF(J55=0,IF(K$1="helyezés",0,100000001),TRUNC(1/J55*10000000))</f>
        <v>100000001</v>
      </c>
      <c r="K130" s="8">
        <f t="shared" si="24"/>
        <v>7</v>
      </c>
      <c r="M130" s="8">
        <f>IF(M55=0,IF(N$1="helyezés",0,100000001),TRUNC(1/M55*10000000))</f>
        <v>100000001</v>
      </c>
      <c r="N130" s="8">
        <f t="shared" si="25"/>
        <v>7</v>
      </c>
      <c r="P130" s="8">
        <f>IF(P55=0,IF(Q$1="helyezés",0,100000001),TRUNC(1/P55*10000000))</f>
        <v>100000001</v>
      </c>
      <c r="Q130" s="8">
        <f t="shared" si="26"/>
        <v>7</v>
      </c>
      <c r="S130" s="8">
        <f>IF(S55=0,IF(T$1="helyezés",0,100000001),TRUNC(1/S55*10000000))</f>
        <v>100000001</v>
      </c>
      <c r="T130" s="8">
        <f t="shared" si="27"/>
        <v>7</v>
      </c>
      <c r="V130" s="8">
        <f>IF(V55=0,IF(W$1="helyezés",0,100000001),TRUNC(1/V55*10000000))</f>
        <v>100000001</v>
      </c>
      <c r="W130" s="8">
        <f t="shared" si="28"/>
        <v>7</v>
      </c>
      <c r="Y130" s="8">
        <f>IF(Y55=0,IF(Z$1="helyezés",0,100000001),TRUNC(1/Y55*10000000))</f>
        <v>100000001</v>
      </c>
      <c r="Z130" s="8">
        <f t="shared" si="29"/>
        <v>7</v>
      </c>
      <c r="AB130" s="8">
        <f>IF(AB55=0,IF(AC$1="helyezés",0,100000001),TRUNC(1/AB55*10000000))</f>
        <v>100000001</v>
      </c>
      <c r="AC130" s="8">
        <f t="shared" si="30"/>
        <v>7</v>
      </c>
      <c r="AE130" s="8" t="e">
        <f>IF(AE55=0,IF(AF$1="helyezés",0,100000001),TRUNC(1/AE55*10000000))</f>
        <v>#N/A</v>
      </c>
      <c r="AF130" s="8" t="e">
        <f t="shared" si="31"/>
        <v>#N/A</v>
      </c>
      <c r="AI130" s="8" t="e">
        <f>IF(AI55=0,IF(AJ$1="helyezés",0,100000001),TRUNC(1/AI55*10000000))</f>
        <v>#N/A</v>
      </c>
      <c r="AJ130" s="8" t="e">
        <f t="shared" si="32"/>
        <v>#N/A</v>
      </c>
      <c r="AK130" s="85"/>
      <c r="AL130" s="85"/>
      <c r="AM130" s="85"/>
      <c r="AN130" s="85"/>
      <c r="AO130" s="85"/>
      <c r="AP130" s="85"/>
      <c r="AQ130" s="85"/>
    </row>
    <row r="131" spans="2:43" s="8" customFormat="1" hidden="1" x14ac:dyDescent="0.3">
      <c r="B131" s="102">
        <v>12</v>
      </c>
      <c r="D131" s="8">
        <f>IF(D60=0,IF(E$1="helyezés",0,100000001),TRUNC(1/D60*10000000))</f>
        <v>100000001</v>
      </c>
      <c r="E131" s="8">
        <f t="shared" si="22"/>
        <v>7</v>
      </c>
      <c r="G131" s="8">
        <f>IF(G60=0,IF(H$1="helyezés",0,100000001),TRUNC(1/G60*10000000))</f>
        <v>100000001</v>
      </c>
      <c r="H131" s="8">
        <f t="shared" si="23"/>
        <v>7</v>
      </c>
      <c r="J131" s="8">
        <f>IF(J60=0,IF(K$1="helyezés",0,100000001),TRUNC(1/J60*10000000))</f>
        <v>100000001</v>
      </c>
      <c r="K131" s="8">
        <f t="shared" si="24"/>
        <v>7</v>
      </c>
      <c r="M131" s="8">
        <f>IF(M60=0,IF(N$1="helyezés",0,100000001),TRUNC(1/M60*10000000))</f>
        <v>100000001</v>
      </c>
      <c r="N131" s="8">
        <f t="shared" si="25"/>
        <v>7</v>
      </c>
      <c r="P131" s="8">
        <f>IF(P60=0,IF(Q$1="helyezés",0,100000001),TRUNC(1/P60*10000000))</f>
        <v>100000001</v>
      </c>
      <c r="Q131" s="8">
        <f t="shared" si="26"/>
        <v>7</v>
      </c>
      <c r="S131" s="8">
        <f>IF(S60=0,IF(T$1="helyezés",0,100000001),TRUNC(1/S60*10000000))</f>
        <v>100000001</v>
      </c>
      <c r="T131" s="8">
        <f t="shared" si="27"/>
        <v>7</v>
      </c>
      <c r="V131" s="8">
        <f>IF(V60=0,IF(W$1="helyezés",0,100000001),TRUNC(1/V60*10000000))</f>
        <v>100000001</v>
      </c>
      <c r="W131" s="8">
        <f t="shared" si="28"/>
        <v>7</v>
      </c>
      <c r="Y131" s="8">
        <f>IF(Y60=0,IF(Z$1="helyezés",0,100000001),TRUNC(1/Y60*10000000))</f>
        <v>100000001</v>
      </c>
      <c r="Z131" s="8">
        <f t="shared" si="29"/>
        <v>7</v>
      </c>
      <c r="AB131" s="8">
        <f>IF(AB60=0,IF(AC$1="helyezés",0,100000001),TRUNC(1/AB60*10000000))</f>
        <v>100000001</v>
      </c>
      <c r="AC131" s="8">
        <f t="shared" si="30"/>
        <v>7</v>
      </c>
      <c r="AE131" s="8" t="e">
        <f>IF(AE60=0,IF($AF$1="helyezés",0,100000001),TRUNC(1/AE60*10000000))</f>
        <v>#N/A</v>
      </c>
      <c r="AF131" s="8" t="e">
        <f t="shared" si="31"/>
        <v>#N/A</v>
      </c>
      <c r="AI131" s="8" t="e">
        <f>IF(AI60=0,IF($AF$1="helyezés",0,100000001),TRUNC(1/AI60*10000000))</f>
        <v>#N/A</v>
      </c>
      <c r="AJ131" s="8" t="e">
        <f t="shared" si="32"/>
        <v>#N/A</v>
      </c>
      <c r="AK131" s="85"/>
      <c r="AL131" s="85"/>
      <c r="AM131" s="85"/>
      <c r="AN131" s="85"/>
      <c r="AO131" s="85"/>
      <c r="AP131" s="85"/>
      <c r="AQ131" s="85"/>
    </row>
    <row r="132" spans="2:43" s="8" customFormat="1" hidden="1" x14ac:dyDescent="0.3">
      <c r="B132" s="102"/>
      <c r="AK132" s="85"/>
      <c r="AL132" s="85"/>
      <c r="AM132" s="85"/>
      <c r="AN132" s="85"/>
      <c r="AO132" s="85"/>
      <c r="AP132" s="85"/>
      <c r="AQ132" s="85"/>
    </row>
    <row r="133" spans="2:43" s="8" customFormat="1" hidden="1" x14ac:dyDescent="0.3">
      <c r="B133" s="102"/>
      <c r="AK133" s="85"/>
      <c r="AL133" s="85"/>
      <c r="AM133" s="85"/>
      <c r="AN133" s="85"/>
      <c r="AO133" s="85"/>
      <c r="AP133" s="85"/>
      <c r="AQ133" s="85"/>
    </row>
    <row r="134" spans="2:43" s="8" customFormat="1" hidden="1" x14ac:dyDescent="0.3">
      <c r="B134" s="102"/>
      <c r="AK134" s="85"/>
      <c r="AL134" s="85"/>
      <c r="AM134" s="85"/>
      <c r="AN134" s="85"/>
      <c r="AO134" s="85"/>
      <c r="AP134" s="85"/>
      <c r="AQ134" s="85"/>
    </row>
    <row r="135" spans="2:43" s="8" customFormat="1" x14ac:dyDescent="0.3">
      <c r="B135" s="102"/>
      <c r="AK135" s="85"/>
      <c r="AL135" s="85"/>
      <c r="AM135" s="85"/>
      <c r="AN135" s="85"/>
      <c r="AO135" s="85"/>
      <c r="AP135" s="85"/>
      <c r="AQ135" s="85"/>
    </row>
    <row r="136" spans="2:43" s="8" customFormat="1" x14ac:dyDescent="0.3">
      <c r="B136" s="102"/>
      <c r="AK136" s="85"/>
      <c r="AL136" s="85"/>
      <c r="AM136" s="85"/>
      <c r="AN136" s="85"/>
      <c r="AO136" s="85"/>
      <c r="AP136" s="85"/>
      <c r="AQ136" s="85"/>
    </row>
    <row r="137" spans="2:43" s="8" customFormat="1" x14ac:dyDescent="0.3">
      <c r="B137" s="102"/>
      <c r="AK137" s="85"/>
      <c r="AL137" s="85"/>
      <c r="AM137" s="85"/>
      <c r="AN137" s="85"/>
      <c r="AO137" s="85"/>
      <c r="AP137" s="85"/>
      <c r="AQ137" s="85"/>
    </row>
    <row r="138" spans="2:43" s="8" customFormat="1" x14ac:dyDescent="0.3">
      <c r="B138" s="102"/>
      <c r="AK138" s="85"/>
      <c r="AL138" s="85"/>
      <c r="AM138" s="85"/>
      <c r="AN138" s="85"/>
      <c r="AO138" s="85"/>
      <c r="AP138" s="85"/>
      <c r="AQ138" s="85"/>
    </row>
    <row r="139" spans="2:43" s="8" customFormat="1" x14ac:dyDescent="0.3">
      <c r="B139" s="102"/>
      <c r="AK139" s="85"/>
      <c r="AL139" s="85"/>
      <c r="AM139" s="85"/>
      <c r="AN139" s="85"/>
      <c r="AO139" s="85"/>
      <c r="AP139" s="85"/>
      <c r="AQ139" s="85"/>
    </row>
    <row r="140" spans="2:43" s="8" customFormat="1" x14ac:dyDescent="0.3">
      <c r="B140" s="102"/>
      <c r="AK140" s="85"/>
      <c r="AL140" s="85"/>
      <c r="AM140" s="85"/>
      <c r="AN140" s="85"/>
      <c r="AO140" s="85"/>
      <c r="AP140" s="85"/>
      <c r="AQ140" s="85"/>
    </row>
    <row r="141" spans="2:43" s="8" customFormat="1" x14ac:dyDescent="0.3">
      <c r="B141" s="102"/>
      <c r="AK141" s="85"/>
      <c r="AL141" s="85"/>
      <c r="AM141" s="85"/>
      <c r="AN141" s="85"/>
      <c r="AO141" s="85"/>
      <c r="AP141" s="85"/>
      <c r="AQ141" s="85"/>
    </row>
    <row r="142" spans="2:43" s="8" customFormat="1" x14ac:dyDescent="0.3">
      <c r="B142" s="102"/>
      <c r="AK142" s="85"/>
      <c r="AL142" s="85"/>
      <c r="AM142" s="85"/>
      <c r="AN142" s="85"/>
      <c r="AO142" s="85"/>
      <c r="AP142" s="85"/>
      <c r="AQ142" s="85"/>
    </row>
    <row r="143" spans="2:43" s="8" customFormat="1" x14ac:dyDescent="0.3">
      <c r="B143" s="102"/>
      <c r="AK143" s="85"/>
      <c r="AL143" s="85"/>
      <c r="AM143" s="85"/>
      <c r="AN143" s="85"/>
      <c r="AO143" s="85"/>
      <c r="AP143" s="85"/>
      <c r="AQ143" s="85"/>
    </row>
    <row r="144" spans="2:43" s="8" customFormat="1" x14ac:dyDescent="0.3">
      <c r="B144" s="102"/>
      <c r="AK144" s="85"/>
      <c r="AL144" s="85"/>
      <c r="AM144" s="85"/>
      <c r="AN144" s="85"/>
      <c r="AO144" s="85"/>
      <c r="AP144" s="85"/>
      <c r="AQ144" s="85"/>
    </row>
    <row r="145" spans="2:43" s="8" customFormat="1" x14ac:dyDescent="0.3">
      <c r="B145" s="102"/>
      <c r="AK145" s="85"/>
      <c r="AL145" s="85"/>
      <c r="AM145" s="85"/>
      <c r="AN145" s="85"/>
      <c r="AO145" s="85"/>
      <c r="AP145" s="85"/>
      <c r="AQ145" s="85"/>
    </row>
    <row r="146" spans="2:43" s="8" customFormat="1" x14ac:dyDescent="0.3">
      <c r="B146" s="102"/>
      <c r="AK146" s="85"/>
      <c r="AL146" s="85"/>
      <c r="AM146" s="85"/>
      <c r="AN146" s="85"/>
      <c r="AO146" s="85"/>
      <c r="AP146" s="85"/>
      <c r="AQ146" s="85"/>
    </row>
    <row r="147" spans="2:43" s="8" customFormat="1" x14ac:dyDescent="0.3">
      <c r="B147" s="102"/>
      <c r="AK147" s="85"/>
      <c r="AL147" s="85"/>
      <c r="AM147" s="85"/>
      <c r="AN147" s="85"/>
      <c r="AO147" s="85"/>
      <c r="AP147" s="85"/>
      <c r="AQ147" s="85"/>
    </row>
    <row r="148" spans="2:43" s="8" customFormat="1" x14ac:dyDescent="0.3">
      <c r="B148" s="102"/>
      <c r="AK148" s="85"/>
      <c r="AL148" s="85"/>
      <c r="AM148" s="85"/>
      <c r="AN148" s="85"/>
      <c r="AO148" s="85"/>
      <c r="AP148" s="85"/>
      <c r="AQ148" s="85"/>
    </row>
    <row r="149" spans="2:43" s="8" customFormat="1" x14ac:dyDescent="0.3">
      <c r="B149" s="102"/>
      <c r="AK149" s="85"/>
      <c r="AL149" s="85"/>
      <c r="AM149" s="85"/>
      <c r="AN149" s="85"/>
      <c r="AO149" s="85"/>
      <c r="AP149" s="85"/>
      <c r="AQ149" s="85"/>
    </row>
    <row r="150" spans="2:43" s="8" customFormat="1" x14ac:dyDescent="0.3">
      <c r="B150" s="102"/>
      <c r="AK150" s="85"/>
      <c r="AL150" s="85"/>
      <c r="AM150" s="85"/>
      <c r="AN150" s="85"/>
      <c r="AO150" s="85"/>
      <c r="AP150" s="85"/>
      <c r="AQ150" s="85"/>
    </row>
    <row r="151" spans="2:43" s="8" customFormat="1" x14ac:dyDescent="0.3">
      <c r="B151" s="102"/>
      <c r="AK151" s="85"/>
      <c r="AL151" s="85"/>
      <c r="AM151" s="85"/>
      <c r="AN151" s="85"/>
      <c r="AO151" s="85"/>
      <c r="AP151" s="85"/>
      <c r="AQ151" s="85"/>
    </row>
    <row r="152" spans="2:43" s="8" customFormat="1" x14ac:dyDescent="0.3">
      <c r="B152" s="102"/>
      <c r="AK152" s="85"/>
      <c r="AL152" s="85"/>
      <c r="AM152" s="85"/>
      <c r="AN152" s="85"/>
      <c r="AO152" s="85"/>
      <c r="AP152" s="85"/>
      <c r="AQ152" s="85"/>
    </row>
    <row r="153" spans="2:43" s="8" customFormat="1" x14ac:dyDescent="0.3">
      <c r="B153" s="102"/>
      <c r="AK153" s="85"/>
      <c r="AL153" s="85"/>
      <c r="AM153" s="85"/>
      <c r="AN153" s="85"/>
      <c r="AO153" s="85"/>
      <c r="AP153" s="85"/>
      <c r="AQ153" s="85"/>
    </row>
    <row r="154" spans="2:43" s="8" customFormat="1" x14ac:dyDescent="0.3">
      <c r="B154" s="102"/>
      <c r="AK154" s="85"/>
      <c r="AL154" s="85"/>
      <c r="AM154" s="85"/>
      <c r="AN154" s="85"/>
      <c r="AO154" s="85"/>
      <c r="AP154" s="85"/>
      <c r="AQ154" s="85"/>
    </row>
    <row r="155" spans="2:43" s="8" customFormat="1" x14ac:dyDescent="0.3">
      <c r="B155" s="102"/>
      <c r="AK155" s="85"/>
      <c r="AL155" s="85"/>
      <c r="AM155" s="85"/>
      <c r="AN155" s="85"/>
      <c r="AO155" s="85"/>
      <c r="AP155" s="85"/>
      <c r="AQ155" s="85"/>
    </row>
    <row r="156" spans="2:43" s="8" customFormat="1" x14ac:dyDescent="0.3">
      <c r="B156" s="102"/>
      <c r="AK156" s="85"/>
      <c r="AL156" s="85"/>
      <c r="AM156" s="85"/>
      <c r="AN156" s="85"/>
      <c r="AO156" s="85"/>
      <c r="AP156" s="85"/>
      <c r="AQ156" s="85"/>
    </row>
    <row r="157" spans="2:43" s="8" customFormat="1" x14ac:dyDescent="0.3">
      <c r="B157" s="102"/>
      <c r="AK157" s="85"/>
      <c r="AL157" s="85"/>
      <c r="AM157" s="85"/>
      <c r="AN157" s="85"/>
      <c r="AO157" s="85"/>
      <c r="AP157" s="85"/>
      <c r="AQ157" s="85"/>
    </row>
    <row r="158" spans="2:43" s="8" customFormat="1" x14ac:dyDescent="0.3">
      <c r="B158" s="102"/>
      <c r="AK158" s="85"/>
      <c r="AL158" s="85"/>
      <c r="AM158" s="85"/>
      <c r="AN158" s="85"/>
      <c r="AO158" s="85"/>
      <c r="AP158" s="85"/>
      <c r="AQ158" s="85"/>
    </row>
    <row r="159" spans="2:43" s="8" customFormat="1" x14ac:dyDescent="0.3">
      <c r="B159" s="102"/>
      <c r="AK159" s="85"/>
      <c r="AL159" s="85"/>
      <c r="AM159" s="85"/>
      <c r="AN159" s="85"/>
      <c r="AO159" s="85"/>
      <c r="AP159" s="85"/>
      <c r="AQ159" s="85"/>
    </row>
    <row r="160" spans="2:43" s="8" customFormat="1" x14ac:dyDescent="0.3">
      <c r="B160" s="102"/>
      <c r="AK160" s="85"/>
      <c r="AL160" s="85"/>
      <c r="AM160" s="85"/>
      <c r="AN160" s="85"/>
      <c r="AO160" s="85"/>
      <c r="AP160" s="85"/>
      <c r="AQ160" s="85"/>
    </row>
    <row r="161" spans="2:43" s="8" customFormat="1" x14ac:dyDescent="0.3">
      <c r="B161" s="102"/>
      <c r="AK161" s="85"/>
      <c r="AL161" s="85"/>
      <c r="AM161" s="85"/>
      <c r="AN161" s="85"/>
      <c r="AO161" s="85"/>
      <c r="AP161" s="85"/>
      <c r="AQ161" s="85"/>
    </row>
    <row r="162" spans="2:43" s="8" customFormat="1" x14ac:dyDescent="0.3">
      <c r="B162" s="102"/>
      <c r="AK162" s="85"/>
      <c r="AL162" s="85"/>
      <c r="AM162" s="85"/>
      <c r="AN162" s="85"/>
      <c r="AO162" s="85"/>
      <c r="AP162" s="85"/>
      <c r="AQ162" s="85"/>
    </row>
    <row r="163" spans="2:43" s="8" customFormat="1" x14ac:dyDescent="0.3">
      <c r="B163" s="102"/>
      <c r="AK163" s="85"/>
      <c r="AL163" s="85"/>
      <c r="AM163" s="85"/>
      <c r="AN163" s="85"/>
      <c r="AO163" s="85"/>
      <c r="AP163" s="85"/>
      <c r="AQ163" s="85"/>
    </row>
    <row r="164" spans="2:43" s="8" customFormat="1" x14ac:dyDescent="0.3">
      <c r="B164" s="102"/>
      <c r="AK164" s="85"/>
      <c r="AL164" s="85"/>
      <c r="AM164" s="85"/>
      <c r="AN164" s="85"/>
      <c r="AO164" s="85"/>
      <c r="AP164" s="85"/>
      <c r="AQ164" s="85"/>
    </row>
    <row r="165" spans="2:43" s="8" customFormat="1" x14ac:dyDescent="0.3">
      <c r="B165" s="102"/>
      <c r="AK165" s="85"/>
      <c r="AL165" s="85"/>
      <c r="AM165" s="85"/>
      <c r="AN165" s="85"/>
      <c r="AO165" s="85"/>
      <c r="AP165" s="85"/>
      <c r="AQ165" s="85"/>
    </row>
    <row r="166" spans="2:43" s="8" customFormat="1" x14ac:dyDescent="0.3">
      <c r="B166" s="102"/>
      <c r="AK166" s="85"/>
      <c r="AL166" s="85"/>
      <c r="AM166" s="85"/>
      <c r="AN166" s="85"/>
      <c r="AO166" s="85"/>
      <c r="AP166" s="85"/>
      <c r="AQ166" s="85"/>
    </row>
    <row r="167" spans="2:43" s="8" customFormat="1" x14ac:dyDescent="0.3">
      <c r="B167" s="102"/>
      <c r="AK167" s="85"/>
      <c r="AL167" s="85"/>
      <c r="AM167" s="85"/>
      <c r="AN167" s="85"/>
      <c r="AO167" s="85"/>
      <c r="AP167" s="85"/>
      <c r="AQ167" s="85"/>
    </row>
    <row r="168" spans="2:43" s="8" customFormat="1" x14ac:dyDescent="0.3">
      <c r="B168" s="102"/>
      <c r="AK168" s="85"/>
      <c r="AL168" s="85"/>
      <c r="AM168" s="85"/>
      <c r="AN168" s="85"/>
      <c r="AO168" s="85"/>
      <c r="AP168" s="85"/>
      <c r="AQ168" s="85"/>
    </row>
    <row r="169" spans="2:43" s="8" customFormat="1" x14ac:dyDescent="0.3">
      <c r="B169" s="102"/>
      <c r="AK169" s="85"/>
      <c r="AL169" s="85"/>
      <c r="AM169" s="85"/>
      <c r="AN169" s="85"/>
      <c r="AO169" s="85"/>
      <c r="AP169" s="85"/>
      <c r="AQ169" s="85"/>
    </row>
    <row r="170" spans="2:43" s="8" customFormat="1" x14ac:dyDescent="0.3">
      <c r="B170" s="102"/>
      <c r="AK170" s="85"/>
      <c r="AL170" s="85"/>
      <c r="AM170" s="85"/>
      <c r="AN170" s="85"/>
      <c r="AO170" s="85"/>
      <c r="AP170" s="85"/>
      <c r="AQ170" s="85"/>
    </row>
    <row r="171" spans="2:43" s="8" customFormat="1" x14ac:dyDescent="0.3">
      <c r="B171" s="102"/>
      <c r="AK171" s="85"/>
      <c r="AL171" s="85"/>
      <c r="AM171" s="85"/>
      <c r="AN171" s="85"/>
      <c r="AO171" s="85"/>
      <c r="AP171" s="85"/>
      <c r="AQ171" s="85"/>
    </row>
    <row r="172" spans="2:43" s="8" customFormat="1" x14ac:dyDescent="0.3">
      <c r="B172" s="102"/>
      <c r="AK172" s="85"/>
      <c r="AL172" s="85"/>
      <c r="AM172" s="85"/>
      <c r="AN172" s="85"/>
      <c r="AO172" s="85"/>
      <c r="AP172" s="85"/>
      <c r="AQ172" s="85"/>
    </row>
    <row r="173" spans="2:43" s="8" customFormat="1" x14ac:dyDescent="0.3">
      <c r="B173" s="102"/>
      <c r="AK173" s="85"/>
      <c r="AL173" s="85"/>
      <c r="AM173" s="85"/>
      <c r="AN173" s="85"/>
      <c r="AO173" s="85"/>
      <c r="AP173" s="85"/>
      <c r="AQ173" s="85"/>
    </row>
    <row r="174" spans="2:43" s="8" customFormat="1" x14ac:dyDescent="0.3">
      <c r="B174" s="102"/>
      <c r="AK174" s="85"/>
      <c r="AL174" s="85"/>
      <c r="AM174" s="85"/>
      <c r="AN174" s="85"/>
      <c r="AO174" s="85"/>
      <c r="AP174" s="85"/>
      <c r="AQ174" s="85"/>
    </row>
    <row r="175" spans="2:43" s="8" customFormat="1" x14ac:dyDescent="0.3">
      <c r="B175" s="102"/>
      <c r="AK175" s="85"/>
      <c r="AL175" s="85"/>
      <c r="AM175" s="85"/>
      <c r="AN175" s="85"/>
      <c r="AO175" s="85"/>
      <c r="AP175" s="85"/>
      <c r="AQ175" s="85"/>
    </row>
    <row r="176" spans="2:43" s="8" customFormat="1" x14ac:dyDescent="0.3">
      <c r="B176" s="102"/>
      <c r="AK176" s="85"/>
      <c r="AL176" s="85"/>
      <c r="AM176" s="85"/>
      <c r="AN176" s="85"/>
      <c r="AO176" s="85"/>
      <c r="AP176" s="85"/>
      <c r="AQ176" s="85"/>
    </row>
    <row r="177" spans="2:43" s="8" customFormat="1" x14ac:dyDescent="0.3">
      <c r="B177" s="102"/>
      <c r="AK177" s="85"/>
      <c r="AL177" s="85"/>
      <c r="AM177" s="85"/>
      <c r="AN177" s="85"/>
      <c r="AO177" s="85"/>
      <c r="AP177" s="85"/>
      <c r="AQ177" s="85"/>
    </row>
    <row r="178" spans="2:43" s="8" customFormat="1" x14ac:dyDescent="0.3">
      <c r="B178" s="102"/>
      <c r="AK178" s="85"/>
      <c r="AL178" s="85"/>
      <c r="AM178" s="85"/>
      <c r="AN178" s="85"/>
      <c r="AO178" s="85"/>
      <c r="AP178" s="85"/>
      <c r="AQ178" s="85"/>
    </row>
    <row r="179" spans="2:43" s="8" customFormat="1" x14ac:dyDescent="0.3">
      <c r="B179" s="102"/>
      <c r="AK179" s="85"/>
      <c r="AL179" s="85"/>
      <c r="AM179" s="85"/>
      <c r="AN179" s="85"/>
      <c r="AO179" s="85"/>
      <c r="AP179" s="85"/>
      <c r="AQ179" s="85"/>
    </row>
    <row r="180" spans="2:43" s="8" customFormat="1" x14ac:dyDescent="0.3">
      <c r="B180" s="102"/>
      <c r="AK180" s="85"/>
      <c r="AL180" s="85"/>
      <c r="AM180" s="85"/>
      <c r="AN180" s="85"/>
      <c r="AO180" s="85"/>
      <c r="AP180" s="85"/>
      <c r="AQ180" s="85"/>
    </row>
    <row r="181" spans="2:43" s="8" customFormat="1" x14ac:dyDescent="0.3">
      <c r="B181" s="102"/>
      <c r="AK181" s="85"/>
      <c r="AL181" s="85"/>
      <c r="AM181" s="85"/>
      <c r="AN181" s="85"/>
      <c r="AO181" s="85"/>
      <c r="AP181" s="85"/>
      <c r="AQ181" s="85"/>
    </row>
    <row r="182" spans="2:43" s="8" customFormat="1" x14ac:dyDescent="0.3">
      <c r="B182" s="102"/>
      <c r="AK182" s="85"/>
      <c r="AL182" s="85"/>
      <c r="AM182" s="85"/>
      <c r="AN182" s="85"/>
      <c r="AO182" s="85"/>
      <c r="AP182" s="85"/>
      <c r="AQ182" s="85"/>
    </row>
    <row r="183" spans="2:43" s="8" customFormat="1" x14ac:dyDescent="0.3">
      <c r="B183" s="102"/>
      <c r="AK183" s="85"/>
      <c r="AL183" s="85"/>
      <c r="AM183" s="85"/>
      <c r="AN183" s="85"/>
      <c r="AO183" s="85"/>
      <c r="AP183" s="85"/>
      <c r="AQ183" s="85"/>
    </row>
    <row r="184" spans="2:43" s="8" customFormat="1" x14ac:dyDescent="0.3">
      <c r="B184" s="102"/>
      <c r="AK184" s="85"/>
      <c r="AL184" s="85"/>
      <c r="AM184" s="85"/>
      <c r="AN184" s="85"/>
      <c r="AO184" s="85"/>
      <c r="AP184" s="85"/>
      <c r="AQ184" s="85"/>
    </row>
    <row r="185" spans="2:43" s="8" customFormat="1" x14ac:dyDescent="0.3">
      <c r="B185" s="102"/>
      <c r="AK185" s="85"/>
      <c r="AL185" s="85"/>
      <c r="AM185" s="85"/>
      <c r="AN185" s="85"/>
      <c r="AO185" s="85"/>
      <c r="AP185" s="85"/>
      <c r="AQ185" s="85"/>
    </row>
    <row r="186" spans="2:43" s="8" customFormat="1" x14ac:dyDescent="0.3">
      <c r="B186" s="102"/>
      <c r="AK186" s="85"/>
      <c r="AL186" s="85"/>
      <c r="AM186" s="85"/>
      <c r="AN186" s="85"/>
      <c r="AO186" s="85"/>
      <c r="AP186" s="85"/>
      <c r="AQ186" s="85"/>
    </row>
    <row r="187" spans="2:43" s="8" customFormat="1" x14ac:dyDescent="0.3">
      <c r="B187" s="102"/>
      <c r="AK187" s="85"/>
      <c r="AL187" s="85"/>
      <c r="AM187" s="85"/>
      <c r="AN187" s="85"/>
      <c r="AO187" s="85"/>
      <c r="AP187" s="85"/>
      <c r="AQ187" s="85"/>
    </row>
    <row r="188" spans="2:43" s="8" customFormat="1" x14ac:dyDescent="0.3">
      <c r="B188" s="102"/>
      <c r="AK188" s="85"/>
      <c r="AL188" s="85"/>
      <c r="AM188" s="85"/>
      <c r="AN188" s="85"/>
      <c r="AO188" s="85"/>
      <c r="AP188" s="85"/>
      <c r="AQ188" s="85"/>
    </row>
    <row r="189" spans="2:43" s="8" customFormat="1" x14ac:dyDescent="0.3">
      <c r="B189" s="102"/>
      <c r="AK189" s="85"/>
      <c r="AL189" s="85"/>
      <c r="AM189" s="85"/>
      <c r="AN189" s="85"/>
      <c r="AO189" s="85"/>
      <c r="AP189" s="85"/>
      <c r="AQ189" s="85"/>
    </row>
    <row r="190" spans="2:43" s="8" customFormat="1" x14ac:dyDescent="0.3">
      <c r="B190" s="102"/>
      <c r="AK190" s="85"/>
      <c r="AL190" s="85"/>
      <c r="AM190" s="85"/>
      <c r="AN190" s="85"/>
      <c r="AO190" s="85"/>
      <c r="AP190" s="85"/>
      <c r="AQ190" s="85"/>
    </row>
    <row r="191" spans="2:43" s="8" customFormat="1" x14ac:dyDescent="0.3">
      <c r="B191" s="102"/>
      <c r="AK191" s="85"/>
      <c r="AL191" s="85"/>
      <c r="AM191" s="85"/>
      <c r="AN191" s="85"/>
      <c r="AO191" s="85"/>
      <c r="AP191" s="85"/>
      <c r="AQ191" s="85"/>
    </row>
    <row r="192" spans="2:43" s="8" customFormat="1" x14ac:dyDescent="0.3">
      <c r="B192" s="102"/>
      <c r="AK192" s="85"/>
      <c r="AL192" s="85"/>
      <c r="AM192" s="85"/>
      <c r="AN192" s="85"/>
      <c r="AO192" s="85"/>
      <c r="AP192" s="85"/>
      <c r="AQ192" s="85"/>
    </row>
    <row r="193" spans="2:43" s="8" customFormat="1" x14ac:dyDescent="0.3">
      <c r="B193" s="102"/>
      <c r="AK193" s="85"/>
      <c r="AL193" s="85"/>
      <c r="AM193" s="85"/>
      <c r="AN193" s="85"/>
      <c r="AO193" s="85"/>
      <c r="AP193" s="85"/>
      <c r="AQ193" s="85"/>
    </row>
    <row r="194" spans="2:43" s="8" customFormat="1" x14ac:dyDescent="0.3">
      <c r="B194" s="102"/>
      <c r="AK194" s="85"/>
      <c r="AL194" s="85"/>
      <c r="AM194" s="85"/>
      <c r="AN194" s="85"/>
      <c r="AO194" s="85"/>
      <c r="AP194" s="85"/>
      <c r="AQ194" s="85"/>
    </row>
    <row r="195" spans="2:43" s="8" customFormat="1" x14ac:dyDescent="0.3">
      <c r="B195" s="102"/>
      <c r="AK195" s="85"/>
      <c r="AL195" s="85"/>
      <c r="AM195" s="85"/>
      <c r="AN195" s="85"/>
      <c r="AO195" s="85"/>
      <c r="AP195" s="85"/>
      <c r="AQ195" s="85"/>
    </row>
    <row r="196" spans="2:43" s="8" customFormat="1" x14ac:dyDescent="0.3">
      <c r="B196" s="102"/>
      <c r="AK196" s="85"/>
      <c r="AL196" s="85"/>
      <c r="AM196" s="85"/>
      <c r="AN196" s="85"/>
      <c r="AO196" s="85"/>
      <c r="AP196" s="85"/>
      <c r="AQ196" s="85"/>
    </row>
    <row r="197" spans="2:43" s="8" customFormat="1" x14ac:dyDescent="0.3">
      <c r="B197" s="102"/>
      <c r="AK197" s="85"/>
      <c r="AL197" s="85"/>
      <c r="AM197" s="85"/>
      <c r="AN197" s="85"/>
      <c r="AO197" s="85"/>
      <c r="AP197" s="85"/>
      <c r="AQ197" s="85"/>
    </row>
    <row r="198" spans="2:43" s="8" customFormat="1" x14ac:dyDescent="0.3">
      <c r="B198" s="102"/>
      <c r="AK198" s="85"/>
      <c r="AL198" s="85"/>
      <c r="AM198" s="85"/>
      <c r="AN198" s="85"/>
      <c r="AO198" s="85"/>
      <c r="AP198" s="85"/>
      <c r="AQ198" s="85"/>
    </row>
    <row r="199" spans="2:43" s="8" customFormat="1" x14ac:dyDescent="0.3">
      <c r="B199" s="102"/>
      <c r="AK199" s="85"/>
      <c r="AL199" s="85"/>
      <c r="AM199" s="85"/>
      <c r="AN199" s="85"/>
      <c r="AO199" s="85"/>
      <c r="AP199" s="85"/>
      <c r="AQ199" s="85"/>
    </row>
    <row r="200" spans="2:43" s="8" customFormat="1" x14ac:dyDescent="0.3">
      <c r="B200" s="102"/>
      <c r="AK200" s="85"/>
      <c r="AL200" s="85"/>
      <c r="AM200" s="85"/>
      <c r="AN200" s="85"/>
      <c r="AO200" s="85"/>
      <c r="AP200" s="85"/>
      <c r="AQ200" s="85"/>
    </row>
    <row r="201" spans="2:43" s="8" customFormat="1" x14ac:dyDescent="0.3">
      <c r="B201" s="102"/>
      <c r="AK201" s="85"/>
      <c r="AL201" s="85"/>
      <c r="AM201" s="85"/>
      <c r="AN201" s="85"/>
      <c r="AO201" s="85"/>
      <c r="AP201" s="85"/>
      <c r="AQ201" s="85"/>
    </row>
    <row r="202" spans="2:43" s="8" customFormat="1" x14ac:dyDescent="0.3">
      <c r="B202" s="102"/>
      <c r="AK202" s="85"/>
      <c r="AL202" s="85"/>
      <c r="AM202" s="85"/>
      <c r="AN202" s="85"/>
      <c r="AO202" s="85"/>
      <c r="AP202" s="85"/>
      <c r="AQ202" s="85"/>
    </row>
    <row r="203" spans="2:43" s="8" customFormat="1" x14ac:dyDescent="0.3">
      <c r="B203" s="102"/>
      <c r="AK203" s="85"/>
      <c r="AL203" s="85"/>
      <c r="AM203" s="85"/>
      <c r="AN203" s="85"/>
      <c r="AO203" s="85"/>
      <c r="AP203" s="85"/>
      <c r="AQ203" s="85"/>
    </row>
    <row r="204" spans="2:43" s="8" customFormat="1" x14ac:dyDescent="0.3">
      <c r="B204" s="102"/>
      <c r="AK204" s="85"/>
      <c r="AL204" s="85"/>
      <c r="AM204" s="85"/>
      <c r="AN204" s="85"/>
      <c r="AO204" s="85"/>
      <c r="AP204" s="85"/>
      <c r="AQ204" s="85"/>
    </row>
    <row r="205" spans="2:43" s="8" customFormat="1" x14ac:dyDescent="0.3">
      <c r="B205" s="102"/>
      <c r="AK205" s="85"/>
      <c r="AL205" s="85"/>
      <c r="AM205" s="85"/>
      <c r="AN205" s="85"/>
      <c r="AO205" s="85"/>
      <c r="AP205" s="85"/>
      <c r="AQ205" s="85"/>
    </row>
    <row r="206" spans="2:43" s="8" customFormat="1" x14ac:dyDescent="0.3">
      <c r="B206" s="102"/>
      <c r="AK206" s="85"/>
      <c r="AL206" s="85"/>
      <c r="AM206" s="85"/>
      <c r="AN206" s="85"/>
      <c r="AO206" s="85"/>
      <c r="AP206" s="85"/>
      <c r="AQ206" s="85"/>
    </row>
    <row r="207" spans="2:43" s="8" customFormat="1" x14ac:dyDescent="0.3">
      <c r="B207" s="102"/>
      <c r="AK207" s="85"/>
      <c r="AL207" s="85"/>
      <c r="AM207" s="85"/>
      <c r="AN207" s="85"/>
      <c r="AO207" s="85"/>
      <c r="AP207" s="85"/>
      <c r="AQ207" s="85"/>
    </row>
    <row r="208" spans="2:43" s="8" customFormat="1" x14ac:dyDescent="0.3">
      <c r="B208" s="102"/>
      <c r="AK208" s="85"/>
      <c r="AL208" s="85"/>
      <c r="AM208" s="85"/>
      <c r="AN208" s="85"/>
      <c r="AO208" s="85"/>
      <c r="AP208" s="85"/>
      <c r="AQ208" s="85"/>
    </row>
    <row r="209" spans="2:43" s="8" customFormat="1" x14ac:dyDescent="0.3">
      <c r="B209" s="102"/>
      <c r="AK209" s="85"/>
      <c r="AL209" s="85"/>
      <c r="AM209" s="85"/>
      <c r="AN209" s="85"/>
      <c r="AO209" s="85"/>
      <c r="AP209" s="85"/>
      <c r="AQ209" s="85"/>
    </row>
    <row r="210" spans="2:43" s="8" customFormat="1" x14ac:dyDescent="0.3">
      <c r="B210" s="102"/>
      <c r="AK210" s="85"/>
      <c r="AL210" s="85"/>
      <c r="AM210" s="85"/>
      <c r="AN210" s="85"/>
      <c r="AO210" s="85"/>
      <c r="AP210" s="85"/>
      <c r="AQ210" s="85"/>
    </row>
    <row r="211" spans="2:43" s="8" customFormat="1" x14ac:dyDescent="0.3">
      <c r="B211" s="102"/>
      <c r="AK211" s="85"/>
      <c r="AL211" s="85"/>
      <c r="AM211" s="85"/>
      <c r="AN211" s="85"/>
      <c r="AO211" s="85"/>
      <c r="AP211" s="85"/>
      <c r="AQ211" s="85"/>
    </row>
    <row r="212" spans="2:43" s="8" customFormat="1" x14ac:dyDescent="0.3">
      <c r="B212" s="102"/>
      <c r="AK212" s="85"/>
      <c r="AL212" s="85"/>
      <c r="AM212" s="85"/>
      <c r="AN212" s="85"/>
      <c r="AO212" s="85"/>
      <c r="AP212" s="85"/>
      <c r="AQ212" s="85"/>
    </row>
    <row r="213" spans="2:43" s="8" customFormat="1" x14ac:dyDescent="0.3">
      <c r="B213" s="102"/>
      <c r="AK213" s="85"/>
      <c r="AL213" s="85"/>
      <c r="AM213" s="85"/>
      <c r="AN213" s="85"/>
      <c r="AO213" s="85"/>
      <c r="AP213" s="85"/>
      <c r="AQ213" s="85"/>
    </row>
    <row r="214" spans="2:43" s="8" customFormat="1" x14ac:dyDescent="0.3">
      <c r="B214" s="102"/>
      <c r="AK214" s="85"/>
      <c r="AL214" s="85"/>
      <c r="AM214" s="85"/>
      <c r="AN214" s="85"/>
      <c r="AO214" s="85"/>
      <c r="AP214" s="85"/>
      <c r="AQ214" s="85"/>
    </row>
    <row r="215" spans="2:43" s="8" customFormat="1" x14ac:dyDescent="0.3">
      <c r="B215" s="102"/>
      <c r="AK215" s="85"/>
      <c r="AL215" s="85"/>
      <c r="AM215" s="85"/>
      <c r="AN215" s="85"/>
      <c r="AO215" s="85"/>
      <c r="AP215" s="85"/>
      <c r="AQ215" s="85"/>
    </row>
    <row r="216" spans="2:43" s="8" customFormat="1" x14ac:dyDescent="0.3">
      <c r="B216" s="102"/>
      <c r="AK216" s="85"/>
      <c r="AL216" s="85"/>
      <c r="AM216" s="85"/>
      <c r="AN216" s="85"/>
      <c r="AO216" s="85"/>
      <c r="AP216" s="85"/>
      <c r="AQ216" s="85"/>
    </row>
    <row r="217" spans="2:43" s="8" customFormat="1" x14ac:dyDescent="0.3">
      <c r="B217" s="102"/>
      <c r="AK217" s="85"/>
      <c r="AL217" s="85"/>
      <c r="AM217" s="85"/>
      <c r="AN217" s="85"/>
      <c r="AO217" s="85"/>
      <c r="AP217" s="85"/>
      <c r="AQ217" s="85"/>
    </row>
    <row r="218" spans="2:43" s="8" customFormat="1" x14ac:dyDescent="0.3">
      <c r="B218" s="102"/>
      <c r="AK218" s="85"/>
      <c r="AL218" s="85"/>
      <c r="AM218" s="85"/>
      <c r="AN218" s="85"/>
      <c r="AO218" s="85"/>
      <c r="AP218" s="85"/>
      <c r="AQ218" s="85"/>
    </row>
    <row r="219" spans="2:43" s="8" customFormat="1" x14ac:dyDescent="0.3">
      <c r="B219" s="102"/>
      <c r="AK219" s="85"/>
      <c r="AL219" s="85"/>
      <c r="AM219" s="85"/>
      <c r="AN219" s="85"/>
      <c r="AO219" s="85"/>
      <c r="AP219" s="85"/>
      <c r="AQ219" s="85"/>
    </row>
    <row r="220" spans="2:43" s="8" customFormat="1" x14ac:dyDescent="0.3">
      <c r="B220" s="102"/>
      <c r="AK220" s="85"/>
      <c r="AL220" s="85"/>
      <c r="AM220" s="85"/>
      <c r="AN220" s="85"/>
      <c r="AO220" s="85"/>
      <c r="AP220" s="85"/>
      <c r="AQ220" s="85"/>
    </row>
    <row r="221" spans="2:43" s="8" customFormat="1" x14ac:dyDescent="0.3">
      <c r="B221" s="102"/>
      <c r="AK221" s="85"/>
      <c r="AL221" s="85"/>
      <c r="AM221" s="85"/>
      <c r="AN221" s="85"/>
      <c r="AO221" s="85"/>
      <c r="AP221" s="85"/>
      <c r="AQ221" s="85"/>
    </row>
    <row r="222" spans="2:43" s="8" customFormat="1" x14ac:dyDescent="0.3">
      <c r="B222" s="102"/>
      <c r="AK222" s="85"/>
      <c r="AL222" s="85"/>
      <c r="AM222" s="85"/>
      <c r="AN222" s="85"/>
      <c r="AO222" s="85"/>
      <c r="AP222" s="85"/>
      <c r="AQ222" s="85"/>
    </row>
    <row r="223" spans="2:43" s="8" customFormat="1" x14ac:dyDescent="0.3">
      <c r="B223" s="102"/>
      <c r="AK223" s="85"/>
      <c r="AL223" s="85"/>
      <c r="AM223" s="85"/>
      <c r="AN223" s="85"/>
      <c r="AO223" s="85"/>
      <c r="AP223" s="85"/>
      <c r="AQ223" s="85"/>
    </row>
    <row r="224" spans="2:43" s="8" customFormat="1" x14ac:dyDescent="0.3">
      <c r="B224" s="102"/>
      <c r="AK224" s="85"/>
      <c r="AL224" s="85"/>
      <c r="AM224" s="85"/>
      <c r="AN224" s="85"/>
      <c r="AO224" s="85"/>
      <c r="AP224" s="85"/>
      <c r="AQ224" s="85"/>
    </row>
    <row r="225" spans="2:43" s="8" customFormat="1" x14ac:dyDescent="0.3">
      <c r="B225" s="102"/>
      <c r="AK225" s="85"/>
      <c r="AL225" s="85"/>
      <c r="AM225" s="85"/>
      <c r="AN225" s="85"/>
      <c r="AO225" s="85"/>
      <c r="AP225" s="85"/>
      <c r="AQ225" s="85"/>
    </row>
    <row r="226" spans="2:43" s="8" customFormat="1" x14ac:dyDescent="0.3">
      <c r="B226" s="102"/>
      <c r="AK226" s="85"/>
      <c r="AL226" s="85"/>
      <c r="AM226" s="85"/>
      <c r="AN226" s="85"/>
      <c r="AO226" s="85"/>
      <c r="AP226" s="85"/>
      <c r="AQ226" s="85"/>
    </row>
    <row r="227" spans="2:43" s="8" customFormat="1" x14ac:dyDescent="0.3">
      <c r="B227" s="102"/>
      <c r="AK227" s="85"/>
      <c r="AL227" s="85"/>
      <c r="AM227" s="85"/>
      <c r="AN227" s="85"/>
      <c r="AO227" s="85"/>
      <c r="AP227" s="85"/>
      <c r="AQ227" s="85"/>
    </row>
    <row r="228" spans="2:43" s="8" customFormat="1" x14ac:dyDescent="0.3">
      <c r="B228" s="102"/>
      <c r="AK228" s="85"/>
      <c r="AL228" s="85"/>
      <c r="AM228" s="85"/>
      <c r="AN228" s="85"/>
      <c r="AO228" s="85"/>
      <c r="AP228" s="85"/>
      <c r="AQ228" s="85"/>
    </row>
    <row r="229" spans="2:43" s="8" customFormat="1" x14ac:dyDescent="0.3">
      <c r="B229" s="102"/>
      <c r="AK229" s="85"/>
      <c r="AL229" s="85"/>
      <c r="AM229" s="85"/>
      <c r="AN229" s="85"/>
      <c r="AO229" s="85"/>
      <c r="AP229" s="85"/>
      <c r="AQ229" s="85"/>
    </row>
    <row r="230" spans="2:43" s="8" customFormat="1" x14ac:dyDescent="0.3">
      <c r="B230" s="102"/>
      <c r="AK230" s="85"/>
      <c r="AL230" s="85"/>
      <c r="AM230" s="85"/>
      <c r="AN230" s="85"/>
      <c r="AO230" s="85"/>
      <c r="AP230" s="85"/>
      <c r="AQ230" s="85"/>
    </row>
    <row r="231" spans="2:43" s="8" customFormat="1" x14ac:dyDescent="0.3">
      <c r="B231" s="102"/>
      <c r="AK231" s="85"/>
      <c r="AL231" s="85"/>
      <c r="AM231" s="85"/>
      <c r="AN231" s="85"/>
      <c r="AO231" s="85"/>
      <c r="AP231" s="85"/>
      <c r="AQ231" s="85"/>
    </row>
    <row r="232" spans="2:43" s="8" customFormat="1" x14ac:dyDescent="0.3">
      <c r="B232" s="102"/>
      <c r="AK232" s="85"/>
      <c r="AL232" s="85"/>
      <c r="AM232" s="85"/>
      <c r="AN232" s="85"/>
      <c r="AO232" s="85"/>
      <c r="AP232" s="85"/>
      <c r="AQ232" s="85"/>
    </row>
    <row r="233" spans="2:43" s="8" customFormat="1" x14ac:dyDescent="0.3">
      <c r="B233" s="102"/>
      <c r="AK233" s="85"/>
      <c r="AL233" s="85"/>
      <c r="AM233" s="85"/>
      <c r="AN233" s="85"/>
      <c r="AO233" s="85"/>
      <c r="AP233" s="85"/>
      <c r="AQ233" s="85"/>
    </row>
    <row r="234" spans="2:43" s="8" customFormat="1" x14ac:dyDescent="0.3">
      <c r="B234" s="102"/>
      <c r="AK234" s="85"/>
      <c r="AL234" s="85"/>
      <c r="AM234" s="85"/>
      <c r="AN234" s="85"/>
      <c r="AO234" s="85"/>
      <c r="AP234" s="85"/>
      <c r="AQ234" s="85"/>
    </row>
    <row r="235" spans="2:43" s="8" customFormat="1" x14ac:dyDescent="0.3">
      <c r="B235" s="102"/>
      <c r="AK235" s="85"/>
      <c r="AL235" s="85"/>
      <c r="AM235" s="85"/>
      <c r="AN235" s="85"/>
      <c r="AO235" s="85"/>
      <c r="AP235" s="85"/>
      <c r="AQ235" s="85"/>
    </row>
    <row r="236" spans="2:43" s="8" customFormat="1" x14ac:dyDescent="0.3">
      <c r="B236" s="102"/>
      <c r="AK236" s="85"/>
      <c r="AL236" s="85"/>
      <c r="AM236" s="85"/>
      <c r="AN236" s="85"/>
      <c r="AO236" s="85"/>
      <c r="AP236" s="85"/>
      <c r="AQ236" s="85"/>
    </row>
    <row r="237" spans="2:43" s="8" customFormat="1" x14ac:dyDescent="0.3">
      <c r="B237" s="102"/>
      <c r="AK237" s="85"/>
      <c r="AL237" s="85"/>
      <c r="AM237" s="85"/>
      <c r="AN237" s="85"/>
      <c r="AO237" s="85"/>
      <c r="AP237" s="85"/>
      <c r="AQ237" s="85"/>
    </row>
    <row r="238" spans="2:43" s="8" customFormat="1" x14ac:dyDescent="0.3">
      <c r="B238" s="102"/>
      <c r="AK238" s="85"/>
      <c r="AL238" s="85"/>
      <c r="AM238" s="85"/>
      <c r="AN238" s="85"/>
      <c r="AO238" s="85"/>
      <c r="AP238" s="85"/>
      <c r="AQ238" s="85"/>
    </row>
    <row r="239" spans="2:43" s="8" customFormat="1" x14ac:dyDescent="0.3">
      <c r="B239" s="102"/>
      <c r="AK239" s="85"/>
      <c r="AL239" s="85"/>
      <c r="AM239" s="85"/>
      <c r="AN239" s="85"/>
      <c r="AO239" s="85"/>
      <c r="AP239" s="85"/>
      <c r="AQ239" s="85"/>
    </row>
    <row r="240" spans="2:43" s="8" customFormat="1" x14ac:dyDescent="0.3">
      <c r="B240" s="102"/>
      <c r="AK240" s="85"/>
      <c r="AL240" s="85"/>
      <c r="AM240" s="85"/>
      <c r="AN240" s="85"/>
      <c r="AO240" s="85"/>
      <c r="AP240" s="85"/>
      <c r="AQ240" s="85"/>
    </row>
    <row r="241" spans="2:43" s="8" customFormat="1" x14ac:dyDescent="0.3">
      <c r="B241" s="102"/>
      <c r="AK241" s="85"/>
      <c r="AL241" s="85"/>
      <c r="AM241" s="85"/>
      <c r="AN241" s="85"/>
      <c r="AO241" s="85"/>
      <c r="AP241" s="85"/>
      <c r="AQ241" s="85"/>
    </row>
    <row r="242" spans="2:43" s="8" customFormat="1" x14ac:dyDescent="0.3">
      <c r="B242" s="102"/>
      <c r="AK242" s="85"/>
      <c r="AL242" s="85"/>
      <c r="AM242" s="85"/>
      <c r="AN242" s="85"/>
      <c r="AO242" s="85"/>
      <c r="AP242" s="85"/>
      <c r="AQ242" s="85"/>
    </row>
    <row r="243" spans="2:43" s="8" customFormat="1" x14ac:dyDescent="0.3">
      <c r="B243" s="102"/>
      <c r="AK243" s="85"/>
      <c r="AL243" s="85"/>
      <c r="AM243" s="85"/>
      <c r="AN243" s="85"/>
      <c r="AO243" s="85"/>
      <c r="AP243" s="85"/>
      <c r="AQ243" s="85"/>
    </row>
    <row r="244" spans="2:43" s="8" customFormat="1" x14ac:dyDescent="0.3">
      <c r="B244" s="102"/>
      <c r="AK244" s="85"/>
      <c r="AL244" s="85"/>
      <c r="AM244" s="85"/>
      <c r="AN244" s="85"/>
      <c r="AO244" s="85"/>
      <c r="AP244" s="85"/>
      <c r="AQ244" s="85"/>
    </row>
    <row r="245" spans="2:43" s="8" customFormat="1" x14ac:dyDescent="0.3">
      <c r="B245" s="102"/>
      <c r="AK245" s="85"/>
      <c r="AL245" s="85"/>
      <c r="AM245" s="85"/>
      <c r="AN245" s="85"/>
      <c r="AO245" s="85"/>
      <c r="AP245" s="85"/>
      <c r="AQ245" s="85"/>
    </row>
    <row r="246" spans="2:43" s="8" customFormat="1" x14ac:dyDescent="0.3">
      <c r="B246" s="102"/>
      <c r="AK246" s="85"/>
      <c r="AL246" s="85"/>
      <c r="AM246" s="85"/>
      <c r="AN246" s="85"/>
      <c r="AO246" s="85"/>
      <c r="AP246" s="85"/>
      <c r="AQ246" s="85"/>
    </row>
    <row r="247" spans="2:43" s="8" customFormat="1" x14ac:dyDescent="0.3">
      <c r="B247" s="102"/>
      <c r="AK247" s="85"/>
      <c r="AL247" s="85"/>
      <c r="AM247" s="85"/>
      <c r="AN247" s="85"/>
      <c r="AO247" s="85"/>
      <c r="AP247" s="85"/>
      <c r="AQ247" s="85"/>
    </row>
    <row r="248" spans="2:43" s="8" customFormat="1" x14ac:dyDescent="0.3">
      <c r="B248" s="102"/>
      <c r="AK248" s="85"/>
      <c r="AL248" s="85"/>
      <c r="AM248" s="85"/>
      <c r="AN248" s="85"/>
      <c r="AO248" s="85"/>
      <c r="AP248" s="85"/>
      <c r="AQ248" s="85"/>
    </row>
    <row r="249" spans="2:43" s="8" customFormat="1" x14ac:dyDescent="0.3">
      <c r="B249" s="102"/>
      <c r="AK249" s="85"/>
      <c r="AL249" s="85"/>
      <c r="AM249" s="85"/>
      <c r="AN249" s="85"/>
      <c r="AO249" s="85"/>
      <c r="AP249" s="85"/>
      <c r="AQ249" s="85"/>
    </row>
    <row r="250" spans="2:43" s="8" customFormat="1" x14ac:dyDescent="0.3">
      <c r="B250" s="102"/>
      <c r="AK250" s="85"/>
      <c r="AL250" s="85"/>
      <c r="AM250" s="85"/>
      <c r="AN250" s="85"/>
      <c r="AO250" s="85"/>
      <c r="AP250" s="85"/>
      <c r="AQ250" s="85"/>
    </row>
    <row r="251" spans="2:43" s="8" customFormat="1" x14ac:dyDescent="0.3">
      <c r="B251" s="102"/>
      <c r="AK251" s="85"/>
      <c r="AL251" s="85"/>
      <c r="AM251" s="85"/>
      <c r="AN251" s="85"/>
      <c r="AO251" s="85"/>
      <c r="AP251" s="85"/>
      <c r="AQ251" s="85"/>
    </row>
    <row r="252" spans="2:43" s="8" customFormat="1" x14ac:dyDescent="0.3">
      <c r="B252" s="102"/>
      <c r="AK252" s="85"/>
      <c r="AL252" s="85"/>
      <c r="AM252" s="85"/>
      <c r="AN252" s="85"/>
      <c r="AO252" s="85"/>
      <c r="AP252" s="85"/>
      <c r="AQ252" s="85"/>
    </row>
    <row r="253" spans="2:43" s="8" customFormat="1" x14ac:dyDescent="0.3">
      <c r="B253" s="102"/>
      <c r="AK253" s="85"/>
      <c r="AL253" s="85"/>
      <c r="AM253" s="85"/>
      <c r="AN253" s="85"/>
      <c r="AO253" s="85"/>
      <c r="AP253" s="85"/>
      <c r="AQ253" s="85"/>
    </row>
    <row r="254" spans="2:43" s="8" customFormat="1" x14ac:dyDescent="0.3">
      <c r="B254" s="102"/>
      <c r="AK254" s="85"/>
      <c r="AL254" s="85"/>
      <c r="AM254" s="85"/>
      <c r="AN254" s="85"/>
      <c r="AO254" s="85"/>
      <c r="AP254" s="85"/>
      <c r="AQ254" s="85"/>
    </row>
    <row r="255" spans="2:43" s="8" customFormat="1" x14ac:dyDescent="0.3">
      <c r="B255" s="102"/>
      <c r="AK255" s="85"/>
      <c r="AL255" s="85"/>
      <c r="AM255" s="85"/>
      <c r="AN255" s="85"/>
      <c r="AO255" s="85"/>
      <c r="AP255" s="85"/>
      <c r="AQ255" s="85"/>
    </row>
    <row r="256" spans="2:43" s="8" customFormat="1" x14ac:dyDescent="0.3">
      <c r="B256" s="102"/>
      <c r="AK256" s="85"/>
      <c r="AL256" s="85"/>
      <c r="AM256" s="85"/>
      <c r="AN256" s="85"/>
      <c r="AO256" s="85"/>
      <c r="AP256" s="85"/>
      <c r="AQ256" s="85"/>
    </row>
    <row r="257" spans="2:43" s="8" customFormat="1" x14ac:dyDescent="0.3">
      <c r="B257" s="102"/>
      <c r="AK257" s="85"/>
      <c r="AL257" s="85"/>
      <c r="AM257" s="85"/>
      <c r="AN257" s="85"/>
      <c r="AO257" s="85"/>
      <c r="AP257" s="85"/>
      <c r="AQ257" s="85"/>
    </row>
    <row r="258" spans="2:43" s="8" customFormat="1" x14ac:dyDescent="0.3">
      <c r="B258" s="102"/>
      <c r="AK258" s="85"/>
      <c r="AL258" s="85"/>
      <c r="AM258" s="85"/>
      <c r="AN258" s="85"/>
      <c r="AO258" s="85"/>
      <c r="AP258" s="85"/>
      <c r="AQ258" s="85"/>
    </row>
    <row r="259" spans="2:43" s="8" customFormat="1" x14ac:dyDescent="0.3">
      <c r="B259" s="102"/>
      <c r="AK259" s="85"/>
      <c r="AL259" s="85"/>
      <c r="AM259" s="85"/>
      <c r="AN259" s="85"/>
      <c r="AO259" s="85"/>
      <c r="AP259" s="85"/>
      <c r="AQ259" s="85"/>
    </row>
    <row r="260" spans="2:43" s="8" customFormat="1" x14ac:dyDescent="0.3">
      <c r="B260" s="102"/>
      <c r="AK260" s="85"/>
      <c r="AL260" s="85"/>
      <c r="AM260" s="85"/>
      <c r="AN260" s="85"/>
      <c r="AO260" s="85"/>
      <c r="AP260" s="85"/>
      <c r="AQ260" s="85"/>
    </row>
    <row r="261" spans="2:43" s="8" customFormat="1" x14ac:dyDescent="0.3">
      <c r="B261" s="102"/>
      <c r="AK261" s="85"/>
      <c r="AL261" s="85"/>
      <c r="AM261" s="85"/>
      <c r="AN261" s="85"/>
      <c r="AO261" s="85"/>
      <c r="AP261" s="85"/>
      <c r="AQ261" s="85"/>
    </row>
    <row r="262" spans="2:43" s="8" customFormat="1" x14ac:dyDescent="0.3">
      <c r="B262" s="102"/>
      <c r="AK262" s="85"/>
      <c r="AL262" s="85"/>
      <c r="AM262" s="85"/>
      <c r="AN262" s="85"/>
      <c r="AO262" s="85"/>
      <c r="AP262" s="85"/>
      <c r="AQ262" s="85"/>
    </row>
    <row r="263" spans="2:43" s="8" customFormat="1" x14ac:dyDescent="0.3">
      <c r="B263" s="102"/>
      <c r="AK263" s="85"/>
      <c r="AL263" s="85"/>
      <c r="AM263" s="85"/>
      <c r="AN263" s="85"/>
      <c r="AO263" s="85"/>
      <c r="AP263" s="85"/>
      <c r="AQ263" s="85"/>
    </row>
    <row r="264" spans="2:43" s="8" customFormat="1" x14ac:dyDescent="0.3">
      <c r="B264" s="102"/>
      <c r="AK264" s="85"/>
      <c r="AL264" s="85"/>
      <c r="AM264" s="85"/>
      <c r="AN264" s="85"/>
      <c r="AO264" s="85"/>
      <c r="AP264" s="85"/>
      <c r="AQ264" s="85"/>
    </row>
    <row r="265" spans="2:43" s="8" customFormat="1" x14ac:dyDescent="0.3">
      <c r="B265" s="102"/>
      <c r="AK265" s="85"/>
      <c r="AL265" s="85"/>
      <c r="AM265" s="85"/>
      <c r="AN265" s="85"/>
      <c r="AO265" s="85"/>
      <c r="AP265" s="85"/>
      <c r="AQ265" s="85"/>
    </row>
    <row r="266" spans="2:43" s="8" customFormat="1" x14ac:dyDescent="0.3">
      <c r="B266" s="102"/>
      <c r="AK266" s="85"/>
      <c r="AL266" s="85"/>
      <c r="AM266" s="85"/>
      <c r="AN266" s="85"/>
      <c r="AO266" s="85"/>
      <c r="AP266" s="85"/>
      <c r="AQ266" s="85"/>
    </row>
    <row r="267" spans="2:43" s="8" customFormat="1" x14ac:dyDescent="0.3">
      <c r="B267" s="102"/>
      <c r="AK267" s="85"/>
      <c r="AL267" s="85"/>
      <c r="AM267" s="85"/>
      <c r="AN267" s="85"/>
      <c r="AO267" s="85"/>
      <c r="AP267" s="85"/>
      <c r="AQ267" s="85"/>
    </row>
    <row r="268" spans="2:43" s="8" customFormat="1" x14ac:dyDescent="0.3">
      <c r="B268" s="102"/>
      <c r="AK268" s="85"/>
      <c r="AL268" s="85"/>
      <c r="AM268" s="85"/>
      <c r="AN268" s="85"/>
      <c r="AO268" s="85"/>
      <c r="AP268" s="85"/>
      <c r="AQ268" s="85"/>
    </row>
    <row r="269" spans="2:43" s="8" customFormat="1" x14ac:dyDescent="0.3">
      <c r="B269" s="102"/>
      <c r="AK269" s="85"/>
      <c r="AL269" s="85"/>
      <c r="AM269" s="85"/>
      <c r="AN269" s="85"/>
      <c r="AO269" s="85"/>
      <c r="AP269" s="85"/>
      <c r="AQ269" s="85"/>
    </row>
    <row r="270" spans="2:43" s="8" customFormat="1" x14ac:dyDescent="0.3">
      <c r="B270" s="102"/>
      <c r="AK270" s="85"/>
      <c r="AL270" s="85"/>
      <c r="AM270" s="85"/>
      <c r="AN270" s="85"/>
      <c r="AO270" s="85"/>
      <c r="AP270" s="85"/>
      <c r="AQ270" s="85"/>
    </row>
    <row r="271" spans="2:43" s="8" customFormat="1" x14ac:dyDescent="0.3">
      <c r="B271" s="102"/>
      <c r="AK271" s="85"/>
      <c r="AL271" s="85"/>
      <c r="AM271" s="85"/>
      <c r="AN271" s="85"/>
      <c r="AO271" s="85"/>
      <c r="AP271" s="85"/>
      <c r="AQ271" s="85"/>
    </row>
    <row r="272" spans="2:43" s="8" customFormat="1" x14ac:dyDescent="0.3">
      <c r="B272" s="102"/>
      <c r="AK272" s="85"/>
      <c r="AL272" s="85"/>
      <c r="AM272" s="85"/>
      <c r="AN272" s="85"/>
      <c r="AO272" s="85"/>
      <c r="AP272" s="85"/>
      <c r="AQ272" s="85"/>
    </row>
    <row r="273" spans="2:43" s="8" customFormat="1" x14ac:dyDescent="0.3">
      <c r="B273" s="102"/>
      <c r="AK273" s="85"/>
      <c r="AL273" s="85"/>
      <c r="AM273" s="85"/>
      <c r="AN273" s="85"/>
      <c r="AO273" s="85"/>
      <c r="AP273" s="85"/>
      <c r="AQ273" s="85"/>
    </row>
  </sheetData>
  <sheetProtection password="C5AE" sheet="1" scenarios="1" formatCells="0" formatColumns="0" formatRows="0" insertColumns="0"/>
  <mergeCells count="708">
    <mergeCell ref="B58:B62"/>
    <mergeCell ref="D58:E58"/>
    <mergeCell ref="F58:F62"/>
    <mergeCell ref="G58:H58"/>
    <mergeCell ref="I58:I62"/>
    <mergeCell ref="J58:K58"/>
    <mergeCell ref="L58:L62"/>
    <mergeCell ref="M58:N58"/>
    <mergeCell ref="O58:O62"/>
    <mergeCell ref="D60:E60"/>
    <mergeCell ref="G60:H60"/>
    <mergeCell ref="J60:K60"/>
    <mergeCell ref="M60:N60"/>
    <mergeCell ref="D59:E59"/>
    <mergeCell ref="G59:H59"/>
    <mergeCell ref="J59:K59"/>
    <mergeCell ref="M59:N59"/>
    <mergeCell ref="J61:K61"/>
    <mergeCell ref="M61:N61"/>
    <mergeCell ref="P61:Q61"/>
    <mergeCell ref="AD53:AD57"/>
    <mergeCell ref="AE53:AF53"/>
    <mergeCell ref="AG53:AG57"/>
    <mergeCell ref="Y59:Z59"/>
    <mergeCell ref="AB59:AC59"/>
    <mergeCell ref="D61:E61"/>
    <mergeCell ref="G61:H61"/>
    <mergeCell ref="AE56:AF56"/>
    <mergeCell ref="P58:Q58"/>
    <mergeCell ref="R58:R62"/>
    <mergeCell ref="S58:T58"/>
    <mergeCell ref="U58:U62"/>
    <mergeCell ref="V58:W58"/>
    <mergeCell ref="X58:X62"/>
    <mergeCell ref="Y58:Z58"/>
    <mergeCell ref="AA58:AA62"/>
    <mergeCell ref="AB58:AC58"/>
    <mergeCell ref="S61:T61"/>
    <mergeCell ref="P60:Q60"/>
    <mergeCell ref="S60:T60"/>
    <mergeCell ref="V60:W60"/>
    <mergeCell ref="R53:R57"/>
    <mergeCell ref="S53:T53"/>
    <mergeCell ref="AH53:AH57"/>
    <mergeCell ref="AE54:AF54"/>
    <mergeCell ref="AE55:AF55"/>
    <mergeCell ref="P53:Q53"/>
    <mergeCell ref="Y60:Z60"/>
    <mergeCell ref="AB60:AC60"/>
    <mergeCell ref="AE60:AF60"/>
    <mergeCell ref="AB61:AC61"/>
    <mergeCell ref="AE61:AF61"/>
    <mergeCell ref="AG58:AG62"/>
    <mergeCell ref="AH58:AH62"/>
    <mergeCell ref="AE59:AF59"/>
    <mergeCell ref="AB56:AC56"/>
    <mergeCell ref="V61:W61"/>
    <mergeCell ref="Y61:Z61"/>
    <mergeCell ref="AE58:AF58"/>
    <mergeCell ref="P59:Q59"/>
    <mergeCell ref="S59:T59"/>
    <mergeCell ref="V59:W59"/>
    <mergeCell ref="AD58:AD62"/>
    <mergeCell ref="S55:T55"/>
    <mergeCell ref="V55:W55"/>
    <mergeCell ref="Y55:Z55"/>
    <mergeCell ref="AB55:AC55"/>
    <mergeCell ref="D54:E54"/>
    <mergeCell ref="G54:H54"/>
    <mergeCell ref="J54:K54"/>
    <mergeCell ref="M54:N54"/>
    <mergeCell ref="P54:Q54"/>
    <mergeCell ref="S54:T54"/>
    <mergeCell ref="V54:W54"/>
    <mergeCell ref="Y54:Z54"/>
    <mergeCell ref="AB54:AC54"/>
    <mergeCell ref="U53:U57"/>
    <mergeCell ref="V53:W53"/>
    <mergeCell ref="X53:X57"/>
    <mergeCell ref="Y53:Z53"/>
    <mergeCell ref="AA53:AA57"/>
    <mergeCell ref="AB53:AC53"/>
    <mergeCell ref="S56:T56"/>
    <mergeCell ref="V56:W56"/>
    <mergeCell ref="Y56:Z56"/>
    <mergeCell ref="J5:K5"/>
    <mergeCell ref="D6:E6"/>
    <mergeCell ref="G6:H6"/>
    <mergeCell ref="J6:K6"/>
    <mergeCell ref="P4:Q4"/>
    <mergeCell ref="B53:B57"/>
    <mergeCell ref="D53:E53"/>
    <mergeCell ref="F53:F57"/>
    <mergeCell ref="G53:H53"/>
    <mergeCell ref="I53:I57"/>
    <mergeCell ref="J53:K53"/>
    <mergeCell ref="L53:L57"/>
    <mergeCell ref="M53:N53"/>
    <mergeCell ref="O53:O57"/>
    <mergeCell ref="D56:E56"/>
    <mergeCell ref="G56:H56"/>
    <mergeCell ref="J56:K56"/>
    <mergeCell ref="M56:N56"/>
    <mergeCell ref="D55:E55"/>
    <mergeCell ref="G55:H55"/>
    <mergeCell ref="J55:K55"/>
    <mergeCell ref="M55:N55"/>
    <mergeCell ref="P55:Q55"/>
    <mergeCell ref="P56:Q56"/>
    <mergeCell ref="M3:N3"/>
    <mergeCell ref="P3:Q3"/>
    <mergeCell ref="AB2:AC2"/>
    <mergeCell ref="AA3:AA7"/>
    <mergeCell ref="P5:Q5"/>
    <mergeCell ref="S5:T5"/>
    <mergeCell ref="V5:W5"/>
    <mergeCell ref="P2:Q2"/>
    <mergeCell ref="S2:T2"/>
    <mergeCell ref="U3:U7"/>
    <mergeCell ref="X3:X7"/>
    <mergeCell ref="AG3:AG7"/>
    <mergeCell ref="AH3:AH7"/>
    <mergeCell ref="D4:E4"/>
    <mergeCell ref="G4:H4"/>
    <mergeCell ref="J4:K4"/>
    <mergeCell ref="M4:N4"/>
    <mergeCell ref="D5:E5"/>
    <mergeCell ref="G5:H5"/>
    <mergeCell ref="Y18:Z18"/>
    <mergeCell ref="AA13:AA17"/>
    <mergeCell ref="M13:N13"/>
    <mergeCell ref="G15:H15"/>
    <mergeCell ref="J15:K15"/>
    <mergeCell ref="F13:F17"/>
    <mergeCell ref="I13:I17"/>
    <mergeCell ref="L13:L17"/>
    <mergeCell ref="M10:N10"/>
    <mergeCell ref="P10:Q10"/>
    <mergeCell ref="S10:T10"/>
    <mergeCell ref="AA8:AA12"/>
    <mergeCell ref="V8:W8"/>
    <mergeCell ref="Y13:Z13"/>
    <mergeCell ref="Y8:Z8"/>
    <mergeCell ref="P9:Q9"/>
    <mergeCell ref="AE3:AF3"/>
    <mergeCell ref="V3:W3"/>
    <mergeCell ref="Y3:Z3"/>
    <mergeCell ref="AB3:AC3"/>
    <mergeCell ref="V2:W2"/>
    <mergeCell ref="Y2:Z2"/>
    <mergeCell ref="S3:T3"/>
    <mergeCell ref="V6:W6"/>
    <mergeCell ref="Y6:Z6"/>
    <mergeCell ref="AB6:AC6"/>
    <mergeCell ref="AE2:AF2"/>
    <mergeCell ref="S4:T4"/>
    <mergeCell ref="AA1:AA2"/>
    <mergeCell ref="AD1:AD2"/>
    <mergeCell ref="B3:B7"/>
    <mergeCell ref="F3:F7"/>
    <mergeCell ref="I3:I7"/>
    <mergeCell ref="L3:L7"/>
    <mergeCell ref="S9:T9"/>
    <mergeCell ref="M8:N8"/>
    <mergeCell ref="P8:Q8"/>
    <mergeCell ref="S8:T8"/>
    <mergeCell ref="D3:E3"/>
    <mergeCell ref="B8:B12"/>
    <mergeCell ref="F8:F12"/>
    <mergeCell ref="I8:I12"/>
    <mergeCell ref="L8:L12"/>
    <mergeCell ref="D10:E10"/>
    <mergeCell ref="G10:H10"/>
    <mergeCell ref="J10:K10"/>
    <mergeCell ref="D8:E8"/>
    <mergeCell ref="G8:H8"/>
    <mergeCell ref="J8:K8"/>
    <mergeCell ref="D11:E11"/>
    <mergeCell ref="G11:H11"/>
    <mergeCell ref="J11:K11"/>
    <mergeCell ref="G3:H3"/>
    <mergeCell ref="J3:K3"/>
    <mergeCell ref="AH13:AH17"/>
    <mergeCell ref="D14:E14"/>
    <mergeCell ref="G14:H14"/>
    <mergeCell ref="AB9:AC9"/>
    <mergeCell ref="X8:X12"/>
    <mergeCell ref="O3:O7"/>
    <mergeCell ref="M6:N6"/>
    <mergeCell ref="P6:Q6"/>
    <mergeCell ref="M5:N5"/>
    <mergeCell ref="R3:R7"/>
    <mergeCell ref="S6:T6"/>
    <mergeCell ref="AE9:AF9"/>
    <mergeCell ref="AD8:AD12"/>
    <mergeCell ref="AE8:AF8"/>
    <mergeCell ref="Y4:Z4"/>
    <mergeCell ref="AB4:AC4"/>
    <mergeCell ref="AE4:AF4"/>
    <mergeCell ref="Y5:Z5"/>
    <mergeCell ref="AB5:AC5"/>
    <mergeCell ref="AE5:AF5"/>
    <mergeCell ref="AD3:AD7"/>
    <mergeCell ref="V4:W4"/>
    <mergeCell ref="AB8:AC8"/>
    <mergeCell ref="AE6:AF6"/>
    <mergeCell ref="AG8:AG12"/>
    <mergeCell ref="AH8:AH12"/>
    <mergeCell ref="D9:E9"/>
    <mergeCell ref="G9:H9"/>
    <mergeCell ref="J9:K9"/>
    <mergeCell ref="M9:N9"/>
    <mergeCell ref="O8:O12"/>
    <mergeCell ref="R8:R12"/>
    <mergeCell ref="U8:U12"/>
    <mergeCell ref="V10:W10"/>
    <mergeCell ref="AE11:AF11"/>
    <mergeCell ref="AE10:AF10"/>
    <mergeCell ref="M11:N11"/>
    <mergeCell ref="P11:Q11"/>
    <mergeCell ref="S11:T11"/>
    <mergeCell ref="V11:W11"/>
    <mergeCell ref="Y10:Z10"/>
    <mergeCell ref="AB10:AC10"/>
    <mergeCell ref="Y11:Z11"/>
    <mergeCell ref="AB11:AC11"/>
    <mergeCell ref="V9:W9"/>
    <mergeCell ref="Y9:Z9"/>
    <mergeCell ref="AB13:AC13"/>
    <mergeCell ref="M14:N14"/>
    <mergeCell ref="P14:Q14"/>
    <mergeCell ref="S14:T14"/>
    <mergeCell ref="D16:E16"/>
    <mergeCell ref="G16:H16"/>
    <mergeCell ref="J16:K16"/>
    <mergeCell ref="D13:E13"/>
    <mergeCell ref="D15:E15"/>
    <mergeCell ref="M15:N15"/>
    <mergeCell ref="P13:Q13"/>
    <mergeCell ref="S13:T13"/>
    <mergeCell ref="G13:H13"/>
    <mergeCell ref="AB14:AC14"/>
    <mergeCell ref="Y14:Z14"/>
    <mergeCell ref="J14:K14"/>
    <mergeCell ref="P15:Q15"/>
    <mergeCell ref="B13:B17"/>
    <mergeCell ref="AG13:AG17"/>
    <mergeCell ref="M16:N16"/>
    <mergeCell ref="P16:Q16"/>
    <mergeCell ref="S16:T16"/>
    <mergeCell ref="V16:W16"/>
    <mergeCell ref="Y16:Z16"/>
    <mergeCell ref="AB16:AC16"/>
    <mergeCell ref="J13:K13"/>
    <mergeCell ref="O13:O17"/>
    <mergeCell ref="R13:R17"/>
    <mergeCell ref="U13:U17"/>
    <mergeCell ref="S15:T15"/>
    <mergeCell ref="V15:W15"/>
    <mergeCell ref="Y15:Z15"/>
    <mergeCell ref="AB15:AC15"/>
    <mergeCell ref="AD13:AD17"/>
    <mergeCell ref="AE14:AF14"/>
    <mergeCell ref="X13:X17"/>
    <mergeCell ref="V14:W14"/>
    <mergeCell ref="AE13:AF13"/>
    <mergeCell ref="V13:W13"/>
    <mergeCell ref="AE15:AF15"/>
    <mergeCell ref="AE16:AF16"/>
    <mergeCell ref="AG18:AG22"/>
    <mergeCell ref="G19:H19"/>
    <mergeCell ref="J19:K19"/>
    <mergeCell ref="M19:N19"/>
    <mergeCell ref="AE21:AF21"/>
    <mergeCell ref="AE20:AF20"/>
    <mergeCell ref="D21:E21"/>
    <mergeCell ref="G21:H21"/>
    <mergeCell ref="Y19:Z19"/>
    <mergeCell ref="AB19:AC19"/>
    <mergeCell ref="J21:K21"/>
    <mergeCell ref="M21:N21"/>
    <mergeCell ref="P21:Q21"/>
    <mergeCell ref="S21:T21"/>
    <mergeCell ref="S19:T19"/>
    <mergeCell ref="D20:E20"/>
    <mergeCell ref="G20:H20"/>
    <mergeCell ref="J20:K20"/>
    <mergeCell ref="D18:E18"/>
    <mergeCell ref="G18:H18"/>
    <mergeCell ref="J18:K18"/>
    <mergeCell ref="AB18:AC18"/>
    <mergeCell ref="P19:Q19"/>
    <mergeCell ref="V18:W18"/>
    <mergeCell ref="B18:B22"/>
    <mergeCell ref="F18:F22"/>
    <mergeCell ref="I18:I22"/>
    <mergeCell ref="L18:L22"/>
    <mergeCell ref="O18:O22"/>
    <mergeCell ref="R18:R22"/>
    <mergeCell ref="U18:U22"/>
    <mergeCell ref="AE23:AF23"/>
    <mergeCell ref="D23:E23"/>
    <mergeCell ref="F23:F27"/>
    <mergeCell ref="I23:I27"/>
    <mergeCell ref="P26:Q26"/>
    <mergeCell ref="S26:T26"/>
    <mergeCell ref="X23:X27"/>
    <mergeCell ref="V24:W24"/>
    <mergeCell ref="S23:T23"/>
    <mergeCell ref="V23:W23"/>
    <mergeCell ref="R23:R27"/>
    <mergeCell ref="U23:U27"/>
    <mergeCell ref="D19:E19"/>
    <mergeCell ref="AE25:AF25"/>
    <mergeCell ref="AE26:AF26"/>
    <mergeCell ref="V21:W21"/>
    <mergeCell ref="V20:W20"/>
    <mergeCell ref="G25:H25"/>
    <mergeCell ref="J25:K25"/>
    <mergeCell ref="M25:N25"/>
    <mergeCell ref="L23:L27"/>
    <mergeCell ref="O23:O27"/>
    <mergeCell ref="AH18:AH22"/>
    <mergeCell ref="AE19:AF19"/>
    <mergeCell ref="AD18:AD22"/>
    <mergeCell ref="AE24:AF24"/>
    <mergeCell ref="Y20:Z20"/>
    <mergeCell ref="AB20:AC20"/>
    <mergeCell ref="Y21:Z21"/>
    <mergeCell ref="AB21:AC21"/>
    <mergeCell ref="X18:X22"/>
    <mergeCell ref="AA18:AA22"/>
    <mergeCell ref="V19:W19"/>
    <mergeCell ref="AE18:AF18"/>
    <mergeCell ref="AD23:AD27"/>
    <mergeCell ref="P18:Q18"/>
    <mergeCell ref="S18:T18"/>
    <mergeCell ref="M20:N20"/>
    <mergeCell ref="P20:Q20"/>
    <mergeCell ref="S20:T20"/>
    <mergeCell ref="M18:N18"/>
    <mergeCell ref="D30:E30"/>
    <mergeCell ref="G30:H30"/>
    <mergeCell ref="J30:K30"/>
    <mergeCell ref="D28:E28"/>
    <mergeCell ref="Y30:Z30"/>
    <mergeCell ref="AH23:AH27"/>
    <mergeCell ref="D24:E24"/>
    <mergeCell ref="G24:H24"/>
    <mergeCell ref="J24:K24"/>
    <mergeCell ref="M24:N24"/>
    <mergeCell ref="P24:Q24"/>
    <mergeCell ref="S24:T24"/>
    <mergeCell ref="Y24:Z24"/>
    <mergeCell ref="AG23:AG27"/>
    <mergeCell ref="AB24:AC24"/>
    <mergeCell ref="D26:E26"/>
    <mergeCell ref="G26:H26"/>
    <mergeCell ref="J26:K26"/>
    <mergeCell ref="M26:N26"/>
    <mergeCell ref="G23:H23"/>
    <mergeCell ref="J23:K23"/>
    <mergeCell ref="M23:N23"/>
    <mergeCell ref="P23:Q23"/>
    <mergeCell ref="D25:E25"/>
    <mergeCell ref="V36:W36"/>
    <mergeCell ref="S35:T35"/>
    <mergeCell ref="V35:W35"/>
    <mergeCell ref="M31:N31"/>
    <mergeCell ref="P31:Q31"/>
    <mergeCell ref="B23:B27"/>
    <mergeCell ref="Y29:Z29"/>
    <mergeCell ref="AB29:AC29"/>
    <mergeCell ref="P25:Q25"/>
    <mergeCell ref="S25:T25"/>
    <mergeCell ref="V25:W25"/>
    <mergeCell ref="G28:H28"/>
    <mergeCell ref="J28:K28"/>
    <mergeCell ref="B28:B32"/>
    <mergeCell ref="V28:W28"/>
    <mergeCell ref="R28:R32"/>
    <mergeCell ref="Y23:Z23"/>
    <mergeCell ref="AB23:AC23"/>
    <mergeCell ref="V26:W26"/>
    <mergeCell ref="Y26:Z26"/>
    <mergeCell ref="AB26:AC26"/>
    <mergeCell ref="Y25:Z25"/>
    <mergeCell ref="AB25:AC25"/>
    <mergeCell ref="AA23:AA27"/>
    <mergeCell ref="D31:E31"/>
    <mergeCell ref="G31:H31"/>
    <mergeCell ref="J31:K31"/>
    <mergeCell ref="X33:X37"/>
    <mergeCell ref="S30:T30"/>
    <mergeCell ref="V34:W34"/>
    <mergeCell ref="AE33:AF33"/>
    <mergeCell ref="Y28:Z28"/>
    <mergeCell ref="P28:Q28"/>
    <mergeCell ref="S28:T28"/>
    <mergeCell ref="Y31:Z31"/>
    <mergeCell ref="S31:T31"/>
    <mergeCell ref="V31:W31"/>
    <mergeCell ref="V30:W30"/>
    <mergeCell ref="AE28:AF28"/>
    <mergeCell ref="AE31:AF31"/>
    <mergeCell ref="AE30:AF30"/>
    <mergeCell ref="AD28:AD32"/>
    <mergeCell ref="AB30:AC30"/>
    <mergeCell ref="AE29:AF29"/>
    <mergeCell ref="S33:T33"/>
    <mergeCell ref="V33:W33"/>
    <mergeCell ref="U33:U37"/>
    <mergeCell ref="S36:T36"/>
    <mergeCell ref="J36:K36"/>
    <mergeCell ref="M36:N36"/>
    <mergeCell ref="P36:Q36"/>
    <mergeCell ref="AH28:AH32"/>
    <mergeCell ref="D29:E29"/>
    <mergeCell ref="G29:H29"/>
    <mergeCell ref="J29:K29"/>
    <mergeCell ref="M29:N29"/>
    <mergeCell ref="P29:Q29"/>
    <mergeCell ref="S29:T29"/>
    <mergeCell ref="V29:W29"/>
    <mergeCell ref="AB31:AC31"/>
    <mergeCell ref="X28:X32"/>
    <mergeCell ref="AA28:AA32"/>
    <mergeCell ref="AB28:AC28"/>
    <mergeCell ref="AG28:AG32"/>
    <mergeCell ref="U28:U32"/>
    <mergeCell ref="M28:N28"/>
    <mergeCell ref="M30:N30"/>
    <mergeCell ref="P30:Q30"/>
    <mergeCell ref="O28:O32"/>
    <mergeCell ref="F28:F32"/>
    <mergeCell ref="I28:I32"/>
    <mergeCell ref="L28:L32"/>
    <mergeCell ref="P34:Q34"/>
    <mergeCell ref="S34:T34"/>
    <mergeCell ref="D33:E33"/>
    <mergeCell ref="B33:B37"/>
    <mergeCell ref="F33:F37"/>
    <mergeCell ref="I33:I37"/>
    <mergeCell ref="L33:L37"/>
    <mergeCell ref="O33:O37"/>
    <mergeCell ref="R33:R37"/>
    <mergeCell ref="G33:H33"/>
    <mergeCell ref="J33:K33"/>
    <mergeCell ref="M33:N33"/>
    <mergeCell ref="P33:Q33"/>
    <mergeCell ref="P35:Q35"/>
    <mergeCell ref="D34:E34"/>
    <mergeCell ref="G34:H34"/>
    <mergeCell ref="J34:K34"/>
    <mergeCell ref="M34:N34"/>
    <mergeCell ref="D35:E35"/>
    <mergeCell ref="G35:H35"/>
    <mergeCell ref="J35:K35"/>
    <mergeCell ref="M35:N35"/>
    <mergeCell ref="D36:E36"/>
    <mergeCell ref="G36:H36"/>
    <mergeCell ref="B38:B42"/>
    <mergeCell ref="F38:F42"/>
    <mergeCell ref="I38:I42"/>
    <mergeCell ref="L38:L42"/>
    <mergeCell ref="D38:E38"/>
    <mergeCell ref="G38:H38"/>
    <mergeCell ref="Y34:Z34"/>
    <mergeCell ref="AB34:AC34"/>
    <mergeCell ref="AE34:AF34"/>
    <mergeCell ref="D39:E39"/>
    <mergeCell ref="G39:H39"/>
    <mergeCell ref="J39:K39"/>
    <mergeCell ref="M39:N39"/>
    <mergeCell ref="P39:Q39"/>
    <mergeCell ref="D40:E40"/>
    <mergeCell ref="G40:H40"/>
    <mergeCell ref="J38:K38"/>
    <mergeCell ref="J40:K40"/>
    <mergeCell ref="M40:N40"/>
    <mergeCell ref="P40:Q40"/>
    <mergeCell ref="X38:X42"/>
    <mergeCell ref="O38:O42"/>
    <mergeCell ref="R38:R42"/>
    <mergeCell ref="U38:U42"/>
    <mergeCell ref="AG33:AG37"/>
    <mergeCell ref="Y35:Z35"/>
    <mergeCell ref="AB35:AC35"/>
    <mergeCell ref="AH33:AH37"/>
    <mergeCell ref="AE38:AF38"/>
    <mergeCell ref="Y33:Z33"/>
    <mergeCell ref="AB33:AC33"/>
    <mergeCell ref="AA38:AA42"/>
    <mergeCell ref="AD38:AD42"/>
    <mergeCell ref="AA33:AA37"/>
    <mergeCell ref="AD33:AD37"/>
    <mergeCell ref="Y36:Z36"/>
    <mergeCell ref="AB36:AC36"/>
    <mergeCell ref="Y38:Z38"/>
    <mergeCell ref="AB38:AC38"/>
    <mergeCell ref="AE36:AF36"/>
    <mergeCell ref="AG38:AG42"/>
    <mergeCell ref="AH38:AH42"/>
    <mergeCell ref="AE39:AF39"/>
    <mergeCell ref="AE35:AF35"/>
    <mergeCell ref="M38:N38"/>
    <mergeCell ref="V38:W38"/>
    <mergeCell ref="P38:Q38"/>
    <mergeCell ref="S38:T38"/>
    <mergeCell ref="AB39:AC39"/>
    <mergeCell ref="S41:T41"/>
    <mergeCell ref="V41:W41"/>
    <mergeCell ref="Y41:Z41"/>
    <mergeCell ref="AB41:AC41"/>
    <mergeCell ref="P41:Q41"/>
    <mergeCell ref="S39:T39"/>
    <mergeCell ref="V39:W39"/>
    <mergeCell ref="Y39:Z39"/>
    <mergeCell ref="D41:E41"/>
    <mergeCell ref="G41:H41"/>
    <mergeCell ref="J41:K41"/>
    <mergeCell ref="M41:N41"/>
    <mergeCell ref="AE41:AF41"/>
    <mergeCell ref="S40:T40"/>
    <mergeCell ref="V40:W40"/>
    <mergeCell ref="Y40:Z40"/>
    <mergeCell ref="AB40:AC40"/>
    <mergeCell ref="AE40:AF40"/>
    <mergeCell ref="B43:B47"/>
    <mergeCell ref="D43:E43"/>
    <mergeCell ref="F43:F47"/>
    <mergeCell ref="G43:H43"/>
    <mergeCell ref="I43:I47"/>
    <mergeCell ref="J43:K43"/>
    <mergeCell ref="L43:L47"/>
    <mergeCell ref="M43:N43"/>
    <mergeCell ref="O43:O47"/>
    <mergeCell ref="D46:E46"/>
    <mergeCell ref="G46:H46"/>
    <mergeCell ref="J46:K46"/>
    <mergeCell ref="M46:N46"/>
    <mergeCell ref="S43:T43"/>
    <mergeCell ref="U43:U47"/>
    <mergeCell ref="V43:W43"/>
    <mergeCell ref="X43:X47"/>
    <mergeCell ref="Y43:Z43"/>
    <mergeCell ref="AA43:AA47"/>
    <mergeCell ref="AB43:AC43"/>
    <mergeCell ref="P46:Q46"/>
    <mergeCell ref="S46:T46"/>
    <mergeCell ref="V46:W46"/>
    <mergeCell ref="Y46:Z46"/>
    <mergeCell ref="AB46:AC46"/>
    <mergeCell ref="AG43:AG47"/>
    <mergeCell ref="AH43:AH47"/>
    <mergeCell ref="D44:E44"/>
    <mergeCell ref="G44:H44"/>
    <mergeCell ref="J44:K44"/>
    <mergeCell ref="M44:N44"/>
    <mergeCell ref="P44:Q44"/>
    <mergeCell ref="S44:T44"/>
    <mergeCell ref="V44:W44"/>
    <mergeCell ref="Y44:Z44"/>
    <mergeCell ref="AB44:AC44"/>
    <mergeCell ref="AE44:AF44"/>
    <mergeCell ref="D45:E45"/>
    <mergeCell ref="G45:H45"/>
    <mergeCell ref="J45:K45"/>
    <mergeCell ref="M45:N45"/>
    <mergeCell ref="P45:Q45"/>
    <mergeCell ref="S45:T45"/>
    <mergeCell ref="V45:W45"/>
    <mergeCell ref="Y45:Z45"/>
    <mergeCell ref="AB45:AC45"/>
    <mergeCell ref="AE45:AF45"/>
    <mergeCell ref="P43:Q43"/>
    <mergeCell ref="R43:R47"/>
    <mergeCell ref="AG48:AG52"/>
    <mergeCell ref="AH48:AH52"/>
    <mergeCell ref="D49:E49"/>
    <mergeCell ref="G49:H49"/>
    <mergeCell ref="J49:K49"/>
    <mergeCell ref="M49:N49"/>
    <mergeCell ref="P49:Q49"/>
    <mergeCell ref="S49:T49"/>
    <mergeCell ref="V49:W49"/>
    <mergeCell ref="Y49:Z49"/>
    <mergeCell ref="AB49:AC49"/>
    <mergeCell ref="AE49:AF49"/>
    <mergeCell ref="D50:E50"/>
    <mergeCell ref="G50:H50"/>
    <mergeCell ref="J50:K50"/>
    <mergeCell ref="M50:N50"/>
    <mergeCell ref="P50:Q50"/>
    <mergeCell ref="S50:T50"/>
    <mergeCell ref="V50:W50"/>
    <mergeCell ref="Y50:Z50"/>
    <mergeCell ref="AB50:AC50"/>
    <mergeCell ref="AE50:AF50"/>
    <mergeCell ref="B1:B2"/>
    <mergeCell ref="C1:C2"/>
    <mergeCell ref="F1:F2"/>
    <mergeCell ref="I1:I2"/>
    <mergeCell ref="L1:L2"/>
    <mergeCell ref="O1:O2"/>
    <mergeCell ref="R1:R2"/>
    <mergeCell ref="U1:U2"/>
    <mergeCell ref="X1:X2"/>
    <mergeCell ref="D2:E2"/>
    <mergeCell ref="G2:H2"/>
    <mergeCell ref="J2:K2"/>
    <mergeCell ref="M2:N2"/>
    <mergeCell ref="A8:A12"/>
    <mergeCell ref="A13:A17"/>
    <mergeCell ref="A18:A22"/>
    <mergeCell ref="A23:A27"/>
    <mergeCell ref="A28:A32"/>
    <mergeCell ref="A33:A37"/>
    <mergeCell ref="S51:T51"/>
    <mergeCell ref="V51:W51"/>
    <mergeCell ref="Y51:Z51"/>
    <mergeCell ref="D51:E51"/>
    <mergeCell ref="G51:H51"/>
    <mergeCell ref="B48:B52"/>
    <mergeCell ref="D48:E48"/>
    <mergeCell ref="F48:F52"/>
    <mergeCell ref="G48:H48"/>
    <mergeCell ref="I48:I52"/>
    <mergeCell ref="J48:K48"/>
    <mergeCell ref="L48:L52"/>
    <mergeCell ref="M48:N48"/>
    <mergeCell ref="O48:O52"/>
    <mergeCell ref="P48:Q48"/>
    <mergeCell ref="R48:R52"/>
    <mergeCell ref="S48:T48"/>
    <mergeCell ref="U48:U52"/>
    <mergeCell ref="A53:A57"/>
    <mergeCell ref="A58:A62"/>
    <mergeCell ref="AI2:AJ2"/>
    <mergeCell ref="AI3:AJ3"/>
    <mergeCell ref="AI4:AJ4"/>
    <mergeCell ref="AI5:AJ5"/>
    <mergeCell ref="AI8:AJ8"/>
    <mergeCell ref="AI9:AJ9"/>
    <mergeCell ref="AI10:AJ10"/>
    <mergeCell ref="AI13:AJ13"/>
    <mergeCell ref="AI14:AJ14"/>
    <mergeCell ref="AI15:AJ15"/>
    <mergeCell ref="AI18:AJ18"/>
    <mergeCell ref="AI19:AJ19"/>
    <mergeCell ref="AI20:AJ20"/>
    <mergeCell ref="AI23:AJ23"/>
    <mergeCell ref="AI24:AJ24"/>
    <mergeCell ref="AI25:AJ25"/>
    <mergeCell ref="AI28:AJ28"/>
    <mergeCell ref="AI29:AJ29"/>
    <mergeCell ref="AI30:AJ30"/>
    <mergeCell ref="AG1:AG2"/>
    <mergeCell ref="AH1:AH2"/>
    <mergeCell ref="A3:A7"/>
    <mergeCell ref="AI38:AJ38"/>
    <mergeCell ref="AI39:AJ39"/>
    <mergeCell ref="AI40:AJ40"/>
    <mergeCell ref="AI43:AJ43"/>
    <mergeCell ref="AI44:AJ44"/>
    <mergeCell ref="AI45:AJ45"/>
    <mergeCell ref="A38:A42"/>
    <mergeCell ref="A43:A47"/>
    <mergeCell ref="A48:A52"/>
    <mergeCell ref="AB51:AC51"/>
    <mergeCell ref="AE51:AF51"/>
    <mergeCell ref="AE46:AF46"/>
    <mergeCell ref="V48:W48"/>
    <mergeCell ref="X48:X52"/>
    <mergeCell ref="Y48:Z48"/>
    <mergeCell ref="AA48:AA52"/>
    <mergeCell ref="AB48:AC48"/>
    <mergeCell ref="AD48:AD52"/>
    <mergeCell ref="AE48:AF48"/>
    <mergeCell ref="J51:K51"/>
    <mergeCell ref="M51:N51"/>
    <mergeCell ref="P51:Q51"/>
    <mergeCell ref="AD43:AD47"/>
    <mergeCell ref="AE43:AF43"/>
    <mergeCell ref="AI61:AJ62"/>
    <mergeCell ref="AI6:AJ7"/>
    <mergeCell ref="AI11:AJ12"/>
    <mergeCell ref="AI16:AJ17"/>
    <mergeCell ref="AI21:AJ22"/>
    <mergeCell ref="AI26:AJ27"/>
    <mergeCell ref="AI31:AJ32"/>
    <mergeCell ref="AI36:AJ37"/>
    <mergeCell ref="AI41:AJ42"/>
    <mergeCell ref="AI46:AJ47"/>
    <mergeCell ref="AI48:AJ48"/>
    <mergeCell ref="AI49:AJ49"/>
    <mergeCell ref="AI50:AJ50"/>
    <mergeCell ref="AI53:AJ53"/>
    <mergeCell ref="AI54:AJ54"/>
    <mergeCell ref="AI55:AJ55"/>
    <mergeCell ref="AI58:AJ58"/>
    <mergeCell ref="AI59:AJ59"/>
    <mergeCell ref="AI60:AJ60"/>
    <mergeCell ref="AI51:AJ52"/>
    <mergeCell ref="AI56:AJ57"/>
    <mergeCell ref="AI33:AJ33"/>
    <mergeCell ref="AI34:AJ34"/>
    <mergeCell ref="AI35:AJ35"/>
  </mergeCells>
  <phoneticPr fontId="0" type="noConversion"/>
  <conditionalFormatting sqref="G5:H5 D5:E5 D10:E10 G10:H10 D15:E15 D20:E20 G20:H20 G15:H15 D25:E25 G25:H25 D30:E30 G30:H30 D35:E35 D40:E40 G40:H40 J40:K40 J35:K35 J30:K30 J25:K25 J20:K20 J15:K15 J10:K10 J5:K5 M5:N5 P5:Q5 S5:T5 S10:T10 P10:Q10 M10:N10 M15:N15 P15:Q15 S15:T15 S20:T20 P20:Q20 M20:N20 M25:N25 P25:Q25 S25:T25 S30:T30 P30:Q30 M30:N30 M35:N35 P35:Q35 S35:T35 S40:T40 P40:Q40 M40:N40 V40:W40 Y40:Z40 AB40:AC40 AB35:AC35 Y35:Z35 V35:W35 V30:W30 Y30:Z30 AB30:AC30 V25:W25 V20:W20 Y20:Z20 Y25:Z25 AB25:AC25 AB20:AC20 V15:W15 V10:W10 V5:W5 Y5:Z5 Y10:Z10 Y15:Z15 AB15:AC15 AB10:AC10 AB5:AC5 AE5:AF5 AE10:AF10 AE15:AF15 AE20:AF20 AE25:AF25 AE30:AF30 AE35:AF35 AE40:AF40">
    <cfRule type="cellIs" dxfId="80" priority="47" operator="equal">
      <formula>0</formula>
    </cfRule>
  </conditionalFormatting>
  <conditionalFormatting sqref="G35:H35">
    <cfRule type="cellIs" dxfId="79" priority="46" operator="equal">
      <formula>0</formula>
    </cfRule>
  </conditionalFormatting>
  <conditionalFormatting sqref="D45:E45 D50:E50 G50:H50 J50:K50 J45:K45 M45:N45 P45:Q45 S45:T45 S50:T50 P50:Q50 M50:N50 V50:W50 Y50:Z50 AB50:AC50 AB45:AC45 Y45:Z45 V45:W45 AE45:AF45 AE50:AF50">
    <cfRule type="cellIs" dxfId="78" priority="45" operator="equal">
      <formula>0</formula>
    </cfRule>
  </conditionalFormatting>
  <conditionalFormatting sqref="G45:H45">
    <cfRule type="cellIs" dxfId="77" priority="44" operator="equal">
      <formula>0</formula>
    </cfRule>
  </conditionalFormatting>
  <conditionalFormatting sqref="D55:E55 D60:E60 G60:H60 J60:K60 J55:K55 M55:N55 P55:Q55 S55:T55 S60:T60 P60:Q60 M60:N60 V60:W60 Y60:Z60 AB60:AC60 AB55:AC55 Y55:Z55 V55:W55 AE55:AF55 AE60:AF60">
    <cfRule type="cellIs" dxfId="76" priority="43" operator="equal">
      <formula>0</formula>
    </cfRule>
  </conditionalFormatting>
  <conditionalFormatting sqref="G55:H55">
    <cfRule type="cellIs" dxfId="75" priority="42" operator="equal">
      <formula>0</formula>
    </cfRule>
  </conditionalFormatting>
  <conditionalFormatting sqref="D3:AF62">
    <cfRule type="cellIs" dxfId="74" priority="39" operator="equal">
      <formula>0</formula>
    </cfRule>
    <cfRule type="cellIs" dxfId="73" priority="40" operator="greaterThanOrEqual">
      <formula>1</formula>
    </cfRule>
    <cfRule type="cellIs" dxfId="72" priority="41" operator="lessThan">
      <formula>1</formula>
    </cfRule>
  </conditionalFormatting>
  <conditionalFormatting sqref="AI3:AJ5 AI8:AJ10 AI6 AI13:AJ15 AI18:AJ20 AI23:AJ25 AI28:AJ30 AI33:AJ35 AI38:AJ40 AI43:AJ45 AI48:AJ50 AI53:AJ55 AI58:AJ60">
    <cfRule type="cellIs" dxfId="71" priority="36" operator="greaterThanOrEqual">
      <formula>1</formula>
    </cfRule>
    <cfRule type="cellIs" dxfId="70" priority="37" operator="greaterThan">
      <formula>0</formula>
    </cfRule>
    <cfRule type="cellIs" dxfId="69" priority="38" operator="equal">
      <formula>0</formula>
    </cfRule>
  </conditionalFormatting>
  <conditionalFormatting sqref="AI11">
    <cfRule type="cellIs" dxfId="68" priority="33" operator="greaterThanOrEqual">
      <formula>1</formula>
    </cfRule>
    <cfRule type="cellIs" dxfId="67" priority="34" operator="greaterThan">
      <formula>0</formula>
    </cfRule>
    <cfRule type="cellIs" dxfId="66" priority="35" operator="equal">
      <formula>0</formula>
    </cfRule>
  </conditionalFormatting>
  <conditionalFormatting sqref="AI16">
    <cfRule type="cellIs" dxfId="65" priority="30" operator="greaterThanOrEqual">
      <formula>1</formula>
    </cfRule>
    <cfRule type="cellIs" dxfId="64" priority="31" operator="greaterThan">
      <formula>0</formula>
    </cfRule>
    <cfRule type="cellIs" dxfId="63" priority="32" operator="equal">
      <formula>0</formula>
    </cfRule>
  </conditionalFormatting>
  <conditionalFormatting sqref="AI21">
    <cfRule type="cellIs" dxfId="62" priority="27" operator="greaterThanOrEqual">
      <formula>1</formula>
    </cfRule>
    <cfRule type="cellIs" dxfId="61" priority="28" operator="greaterThan">
      <formula>0</formula>
    </cfRule>
    <cfRule type="cellIs" dxfId="60" priority="29" operator="equal">
      <formula>0</formula>
    </cfRule>
  </conditionalFormatting>
  <conditionalFormatting sqref="AI26">
    <cfRule type="cellIs" dxfId="59" priority="24" operator="greaterThanOrEqual">
      <formula>1</formula>
    </cfRule>
    <cfRule type="cellIs" dxfId="58" priority="25" operator="greaterThan">
      <formula>0</formula>
    </cfRule>
    <cfRule type="cellIs" dxfId="57" priority="26" operator="equal">
      <formula>0</formula>
    </cfRule>
  </conditionalFormatting>
  <conditionalFormatting sqref="AI31">
    <cfRule type="cellIs" dxfId="56" priority="21" operator="greaterThanOrEqual">
      <formula>1</formula>
    </cfRule>
    <cfRule type="cellIs" dxfId="55" priority="22" operator="greaterThan">
      <formula>0</formula>
    </cfRule>
    <cfRule type="cellIs" dxfId="54" priority="23" operator="equal">
      <formula>0</formula>
    </cfRule>
  </conditionalFormatting>
  <conditionalFormatting sqref="AI36">
    <cfRule type="cellIs" dxfId="53" priority="18" operator="greaterThanOrEqual">
      <formula>1</formula>
    </cfRule>
    <cfRule type="cellIs" dxfId="52" priority="19" operator="greaterThan">
      <formula>0</formula>
    </cfRule>
    <cfRule type="cellIs" dxfId="51" priority="20" operator="equal">
      <formula>0</formula>
    </cfRule>
  </conditionalFormatting>
  <conditionalFormatting sqref="AI41">
    <cfRule type="cellIs" dxfId="50" priority="15" operator="greaterThanOrEqual">
      <formula>1</formula>
    </cfRule>
    <cfRule type="cellIs" dxfId="49" priority="16" operator="greaterThan">
      <formula>0</formula>
    </cfRule>
    <cfRule type="cellIs" dxfId="48" priority="17" operator="equal">
      <formula>0</formula>
    </cfRule>
  </conditionalFormatting>
  <conditionalFormatting sqref="AI46">
    <cfRule type="cellIs" dxfId="47" priority="12" operator="greaterThanOrEqual">
      <formula>1</formula>
    </cfRule>
    <cfRule type="cellIs" dxfId="46" priority="13" operator="greaterThan">
      <formula>0</formula>
    </cfRule>
    <cfRule type="cellIs" dxfId="45" priority="14" operator="equal">
      <formula>0</formula>
    </cfRule>
  </conditionalFormatting>
  <conditionalFormatting sqref="AI51">
    <cfRule type="cellIs" dxfId="44" priority="9" operator="greaterThanOrEqual">
      <formula>1</formula>
    </cfRule>
    <cfRule type="cellIs" dxfId="43" priority="10" operator="greaterThan">
      <formula>0</formula>
    </cfRule>
    <cfRule type="cellIs" dxfId="42" priority="11" operator="equal">
      <formula>0</formula>
    </cfRule>
  </conditionalFormatting>
  <conditionalFormatting sqref="AI56">
    <cfRule type="cellIs" dxfId="41" priority="6" operator="greaterThanOrEqual">
      <formula>1</formula>
    </cfRule>
    <cfRule type="cellIs" dxfId="40" priority="7" operator="greaterThan">
      <formula>0</formula>
    </cfRule>
    <cfRule type="cellIs" dxfId="39" priority="8" operator="equal">
      <formula>0</formula>
    </cfRule>
  </conditionalFormatting>
  <conditionalFormatting sqref="AI61">
    <cfRule type="cellIs" dxfId="38" priority="3" operator="greaterThanOrEqual">
      <formula>1</formula>
    </cfRule>
    <cfRule type="cellIs" dxfId="37" priority="4" operator="greaterThan">
      <formula>0</formula>
    </cfRule>
    <cfRule type="cellIs" dxfId="36" priority="5" operator="equal">
      <formula>0</formula>
    </cfRule>
  </conditionalFormatting>
  <conditionalFormatting sqref="AI6:AJ7 AI11:AJ12 AI16:AJ17 AI21:AJ22 AI26:AJ27 AI31:AJ32 AI36:AJ37 AI41:AJ42 AI46:AJ47 AI51:AJ52 AI61:AJ62 AI56:AJ57">
    <cfRule type="cellIs" dxfId="35" priority="2" operator="greaterThan">
      <formula>0</formula>
    </cfRule>
  </conditionalFormatting>
  <conditionalFormatting sqref="AI5:AJ5 AI10:AJ10 AI15:AJ15 AI20:AJ20 AI25:AJ25 AI30:AJ30 AI35:AJ35 AI40:AJ40 AI45:AJ45 AI50:AJ50 AI55:AJ55 AI60:AJ60">
    <cfRule type="cellIs" dxfId="34" priority="1" operator="greaterThan">
      <formula>0</formula>
    </cfRule>
  </conditionalFormatting>
  <dataValidations count="1">
    <dataValidation allowBlank="1" showInputMessage="1" showErrorMessage="1" sqref="Z1 K1 N1 Q1 T1 W1 AC1 AF1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W40"/>
  <sheetViews>
    <sheetView workbookViewId="0">
      <selection activeCell="D7" sqref="D7"/>
    </sheetView>
  </sheetViews>
  <sheetFormatPr defaultColWidth="9.109375" defaultRowHeight="14.4" x14ac:dyDescent="0.3"/>
  <cols>
    <col min="1" max="1" width="15.44140625" style="76" bestFit="1" customWidth="1"/>
    <col min="2" max="2" width="15.44140625" style="40" customWidth="1"/>
    <col min="3" max="3" width="6.109375" style="40" customWidth="1"/>
    <col min="4" max="4" width="36.44140625" style="40" customWidth="1"/>
    <col min="5" max="5" width="5.44140625" style="41" hidden="1" customWidth="1"/>
    <col min="6" max="6" width="9.109375" style="68"/>
    <col min="7" max="8" width="0" style="68" hidden="1" customWidth="1"/>
    <col min="9" max="10" width="9.109375" style="68" hidden="1" customWidth="1"/>
    <col min="11" max="11" width="26.109375" style="68" hidden="1" customWidth="1"/>
    <col min="12" max="15" width="9.109375" style="68" hidden="1" customWidth="1"/>
    <col min="16" max="16" width="9.109375" style="76" hidden="1" customWidth="1"/>
    <col min="17" max="17" width="0" style="76" hidden="1" customWidth="1"/>
    <col min="18" max="23" width="9.109375" style="76"/>
    <col min="24" max="16384" width="9.109375" style="40"/>
  </cols>
  <sheetData>
    <row r="1" spans="1:15" ht="15" thickBot="1" x14ac:dyDescent="0.35">
      <c r="A1" s="83" t="s">
        <v>28</v>
      </c>
      <c r="B1" s="50">
        <v>1</v>
      </c>
      <c r="C1" s="51" t="str">
        <f>CONCATENATE(VLOOKUP(D1,$K$1:$N$29,3,0),"/",VLOOKUP(D1,$K$1:$N$29,4,0),".")</f>
        <v>1/3.</v>
      </c>
      <c r="D1" s="64" t="s">
        <v>31</v>
      </c>
      <c r="E1" s="41" t="str">
        <f t="shared" ref="E1:E9" si="0">VLOOKUP(D1,$K$1:$L$29,2,0)</f>
        <v>idő</v>
      </c>
      <c r="J1" s="68">
        <v>1</v>
      </c>
      <c r="K1" s="68" t="s">
        <v>29</v>
      </c>
      <c r="L1" s="68" t="s">
        <v>19</v>
      </c>
      <c r="M1" s="68">
        <v>1</v>
      </c>
      <c r="N1" s="68">
        <v>1</v>
      </c>
    </row>
    <row r="2" spans="1:15" x14ac:dyDescent="0.3">
      <c r="B2" s="52">
        <v>2</v>
      </c>
      <c r="C2" s="53" t="str">
        <f t="shared" ref="C2:C10" si="1">CONCATENATE(VLOOKUP(D2,$K$1:$N$29,3,0),"/",VLOOKUP(D2,$K$1:$N$29,4,0),".")</f>
        <v>2/2.</v>
      </c>
      <c r="D2" s="65" t="s">
        <v>33</v>
      </c>
      <c r="E2" s="41" t="str">
        <f t="shared" si="0"/>
        <v>idő</v>
      </c>
      <c r="K2" s="68" t="s">
        <v>30</v>
      </c>
      <c r="L2" s="68" t="s">
        <v>19</v>
      </c>
      <c r="M2" s="68">
        <v>1</v>
      </c>
      <c r="N2" s="68">
        <v>2</v>
      </c>
    </row>
    <row r="3" spans="1:15" x14ac:dyDescent="0.3">
      <c r="B3" s="52">
        <v>3</v>
      </c>
      <c r="C3" s="53" t="str">
        <f t="shared" si="1"/>
        <v>3/1.</v>
      </c>
      <c r="D3" s="65" t="s">
        <v>35</v>
      </c>
      <c r="E3" s="41" t="str">
        <f t="shared" si="0"/>
        <v>idő</v>
      </c>
      <c r="K3" s="68" t="s">
        <v>31</v>
      </c>
      <c r="L3" s="68" t="s">
        <v>19</v>
      </c>
      <c r="M3" s="68">
        <v>1</v>
      </c>
      <c r="N3" s="68">
        <v>3</v>
      </c>
    </row>
    <row r="4" spans="1:15" x14ac:dyDescent="0.3">
      <c r="B4" s="52">
        <v>4</v>
      </c>
      <c r="C4" s="53" t="str">
        <f t="shared" si="1"/>
        <v>4/3.</v>
      </c>
      <c r="D4" s="65" t="s">
        <v>40</v>
      </c>
      <c r="E4" s="41" t="str">
        <f t="shared" si="0"/>
        <v>idő</v>
      </c>
      <c r="J4" s="68">
        <v>2</v>
      </c>
      <c r="K4" s="68" t="s">
        <v>32</v>
      </c>
      <c r="L4" s="68" t="s">
        <v>19</v>
      </c>
      <c r="M4" s="68">
        <v>2</v>
      </c>
      <c r="N4" s="68">
        <v>1</v>
      </c>
    </row>
    <row r="5" spans="1:15" x14ac:dyDescent="0.3">
      <c r="B5" s="52">
        <v>5</v>
      </c>
      <c r="C5" s="53" t="str">
        <f t="shared" si="1"/>
        <v>5/2.</v>
      </c>
      <c r="D5" s="65" t="s">
        <v>42</v>
      </c>
      <c r="E5" s="41" t="str">
        <f t="shared" si="0"/>
        <v>idő</v>
      </c>
      <c r="K5" s="68" t="s">
        <v>33</v>
      </c>
      <c r="L5" s="68" t="s">
        <v>19</v>
      </c>
      <c r="M5" s="68">
        <v>2</v>
      </c>
      <c r="N5" s="68">
        <v>2</v>
      </c>
    </row>
    <row r="6" spans="1:15" x14ac:dyDescent="0.3">
      <c r="B6" s="52">
        <v>6</v>
      </c>
      <c r="C6" s="53" t="str">
        <f t="shared" si="1"/>
        <v>6/3.</v>
      </c>
      <c r="D6" s="65" t="s">
        <v>46</v>
      </c>
      <c r="E6" s="41" t="str">
        <f t="shared" si="0"/>
        <v>idő</v>
      </c>
      <c r="K6" s="68" t="s">
        <v>34</v>
      </c>
      <c r="L6" s="68" t="s">
        <v>19</v>
      </c>
      <c r="M6" s="68">
        <v>2</v>
      </c>
      <c r="N6" s="68">
        <v>3</v>
      </c>
    </row>
    <row r="7" spans="1:15" x14ac:dyDescent="0.3">
      <c r="B7" s="52">
        <v>7</v>
      </c>
      <c r="C7" s="53" t="str">
        <f t="shared" si="1"/>
        <v>7/3.</v>
      </c>
      <c r="D7" s="65" t="s">
        <v>49</v>
      </c>
      <c r="E7" s="41" t="str">
        <f t="shared" si="0"/>
        <v>idő</v>
      </c>
      <c r="J7" s="68">
        <v>3</v>
      </c>
      <c r="K7" s="68" t="s">
        <v>35</v>
      </c>
      <c r="L7" s="68" t="s">
        <v>19</v>
      </c>
      <c r="M7" s="68">
        <v>3</v>
      </c>
      <c r="N7" s="68">
        <v>1</v>
      </c>
    </row>
    <row r="8" spans="1:15" x14ac:dyDescent="0.3">
      <c r="B8" s="52">
        <v>8</v>
      </c>
      <c r="C8" s="53" t="str">
        <f t="shared" si="1"/>
        <v>8/1.</v>
      </c>
      <c r="D8" s="65" t="s">
        <v>50</v>
      </c>
      <c r="E8" s="41" t="str">
        <f t="shared" si="0"/>
        <v>idő</v>
      </c>
      <c r="K8" s="68" t="s">
        <v>36</v>
      </c>
      <c r="L8" s="68" t="s">
        <v>19</v>
      </c>
      <c r="M8" s="68">
        <v>3</v>
      </c>
      <c r="N8" s="68">
        <v>2</v>
      </c>
    </row>
    <row r="9" spans="1:15" x14ac:dyDescent="0.3">
      <c r="B9" s="52">
        <v>9</v>
      </c>
      <c r="C9" s="53" t="str">
        <f t="shared" si="1"/>
        <v>9/1.</v>
      </c>
      <c r="D9" s="65" t="s">
        <v>53</v>
      </c>
      <c r="E9" s="41" t="str">
        <f t="shared" si="0"/>
        <v>idő</v>
      </c>
      <c r="K9" s="68" t="s">
        <v>37</v>
      </c>
      <c r="L9" s="68" t="s">
        <v>19</v>
      </c>
      <c r="M9" s="68">
        <v>3</v>
      </c>
      <c r="N9" s="68">
        <v>3</v>
      </c>
    </row>
    <row r="10" spans="1:15" ht="15" thickBot="1" x14ac:dyDescent="0.35">
      <c r="B10" s="54">
        <v>10</v>
      </c>
      <c r="C10" s="55" t="e">
        <f t="shared" si="1"/>
        <v>#N/A</v>
      </c>
      <c r="D10" s="66"/>
      <c r="E10" s="41" t="e">
        <f>VLOOKUP(D10,$K$1:$L$29,2,0)</f>
        <v>#N/A</v>
      </c>
      <c r="J10" s="68">
        <v>4</v>
      </c>
      <c r="K10" s="68" t="s">
        <v>38</v>
      </c>
      <c r="L10" s="68" t="s">
        <v>19</v>
      </c>
      <c r="M10" s="68">
        <v>4</v>
      </c>
      <c r="N10" s="68">
        <v>1</v>
      </c>
    </row>
    <row r="11" spans="1:15" ht="15" thickBot="1" x14ac:dyDescent="0.35">
      <c r="B11" s="56" t="s">
        <v>64</v>
      </c>
      <c r="C11" s="57" t="str">
        <f>IF(D11="","",CONCATENATE(VLOOKUP(D11,$K$1:$N$29,3,0),"/",VLOOKUP(D10,$K$1:$N$29,4,0),"."))</f>
        <v/>
      </c>
      <c r="D11" s="67"/>
      <c r="E11" s="41" t="e">
        <f>VLOOKUP(D11,$K$1:$L$29,2,0)</f>
        <v>#N/A</v>
      </c>
      <c r="K11" s="68" t="s">
        <v>39</v>
      </c>
      <c r="L11" s="68" t="s">
        <v>19</v>
      </c>
      <c r="M11" s="68">
        <v>4</v>
      </c>
      <c r="N11" s="68">
        <v>2</v>
      </c>
    </row>
    <row r="12" spans="1:15" s="76" customFormat="1" x14ac:dyDescent="0.3">
      <c r="E12" s="68"/>
      <c r="F12" s="68"/>
      <c r="G12" s="68"/>
      <c r="H12" s="68"/>
      <c r="I12" s="68"/>
      <c r="J12" s="68"/>
      <c r="K12" s="68" t="s">
        <v>40</v>
      </c>
      <c r="L12" s="68" t="s">
        <v>19</v>
      </c>
      <c r="M12" s="68">
        <v>4</v>
      </c>
      <c r="N12" s="68">
        <v>3</v>
      </c>
      <c r="O12" s="68"/>
    </row>
    <row r="13" spans="1:15" s="76" customFormat="1" x14ac:dyDescent="0.3">
      <c r="A13" s="76" t="s">
        <v>68</v>
      </c>
      <c r="B13" s="58"/>
      <c r="E13" s="68"/>
      <c r="F13" s="68"/>
      <c r="G13" s="68"/>
      <c r="H13" s="68"/>
      <c r="I13" s="68"/>
      <c r="J13" s="68">
        <v>5</v>
      </c>
      <c r="K13" s="68" t="s">
        <v>41</v>
      </c>
      <c r="L13" s="68" t="s">
        <v>20</v>
      </c>
      <c r="M13" s="68">
        <v>5</v>
      </c>
      <c r="N13" s="68">
        <v>1</v>
      </c>
      <c r="O13" s="68"/>
    </row>
    <row r="14" spans="1:15" s="76" customFormat="1" x14ac:dyDescent="0.3">
      <c r="A14" s="76" t="s">
        <v>69</v>
      </c>
      <c r="B14" s="59">
        <v>45688</v>
      </c>
      <c r="E14" s="68"/>
      <c r="F14" s="68"/>
      <c r="G14" s="68"/>
      <c r="H14" s="68"/>
      <c r="I14" s="68"/>
      <c r="J14" s="68"/>
      <c r="K14" s="68" t="s">
        <v>42</v>
      </c>
      <c r="L14" s="68" t="s">
        <v>19</v>
      </c>
      <c r="M14" s="68">
        <v>5</v>
      </c>
      <c r="N14" s="68">
        <v>2</v>
      </c>
      <c r="O14" s="68"/>
    </row>
    <row r="15" spans="1:15" s="76" customFormat="1" x14ac:dyDescent="0.3">
      <c r="E15" s="68"/>
      <c r="F15" s="68"/>
      <c r="G15" s="68"/>
      <c r="H15" s="68"/>
      <c r="I15" s="68"/>
      <c r="J15" s="68"/>
      <c r="K15" s="68" t="s">
        <v>43</v>
      </c>
      <c r="L15" s="68" t="s">
        <v>19</v>
      </c>
      <c r="M15" s="68">
        <v>5</v>
      </c>
      <c r="N15" s="68">
        <v>3</v>
      </c>
      <c r="O15" s="68"/>
    </row>
    <row r="16" spans="1:15" s="76" customFormat="1" x14ac:dyDescent="0.3">
      <c r="E16" s="68"/>
      <c r="F16" s="68"/>
      <c r="G16" s="68"/>
      <c r="H16" s="68"/>
      <c r="I16" s="68"/>
      <c r="J16" s="68">
        <v>6</v>
      </c>
      <c r="K16" s="68" t="s">
        <v>44</v>
      </c>
      <c r="L16" s="68" t="s">
        <v>19</v>
      </c>
      <c r="M16" s="68">
        <v>6</v>
      </c>
      <c r="N16" s="68">
        <v>1</v>
      </c>
      <c r="O16" s="68"/>
    </row>
    <row r="17" spans="4:15" s="76" customFormat="1" x14ac:dyDescent="0.3">
      <c r="E17" s="68"/>
      <c r="F17" s="68"/>
      <c r="G17" s="68"/>
      <c r="H17" s="68"/>
      <c r="I17" s="68"/>
      <c r="J17" s="68"/>
      <c r="K17" s="68" t="s">
        <v>45</v>
      </c>
      <c r="L17" s="68" t="s">
        <v>19</v>
      </c>
      <c r="M17" s="68">
        <v>6</v>
      </c>
      <c r="N17" s="68">
        <v>2</v>
      </c>
      <c r="O17" s="68"/>
    </row>
    <row r="18" spans="4:15" s="76" customFormat="1" x14ac:dyDescent="0.3">
      <c r="E18" s="68"/>
      <c r="F18" s="68"/>
      <c r="G18" s="68"/>
      <c r="H18" s="68"/>
      <c r="I18" s="68"/>
      <c r="J18" s="68"/>
      <c r="K18" s="68" t="s">
        <v>46</v>
      </c>
      <c r="L18" s="68" t="s">
        <v>19</v>
      </c>
      <c r="M18" s="68">
        <v>6</v>
      </c>
      <c r="N18" s="68">
        <v>3</v>
      </c>
      <c r="O18" s="68"/>
    </row>
    <row r="19" spans="4:15" s="76" customFormat="1" x14ac:dyDescent="0.3">
      <c r="E19" s="68"/>
      <c r="F19" s="68"/>
      <c r="G19" s="68"/>
      <c r="H19" s="68"/>
      <c r="I19" s="68"/>
      <c r="J19" s="68">
        <v>7</v>
      </c>
      <c r="K19" s="68" t="s">
        <v>47</v>
      </c>
      <c r="L19" s="68" t="s">
        <v>19</v>
      </c>
      <c r="M19" s="68">
        <v>7</v>
      </c>
      <c r="N19" s="68">
        <v>1</v>
      </c>
      <c r="O19" s="68"/>
    </row>
    <row r="20" spans="4:15" s="76" customFormat="1" x14ac:dyDescent="0.3">
      <c r="D20" s="82"/>
      <c r="E20" s="68"/>
      <c r="F20" s="68"/>
      <c r="G20" s="68"/>
      <c r="H20" s="68"/>
      <c r="I20" s="68"/>
      <c r="J20" s="68"/>
      <c r="K20" s="68" t="s">
        <v>48</v>
      </c>
      <c r="L20" s="68" t="s">
        <v>19</v>
      </c>
      <c r="M20" s="68">
        <v>7</v>
      </c>
      <c r="N20" s="68">
        <v>2</v>
      </c>
      <c r="O20" s="68"/>
    </row>
    <row r="21" spans="4:15" s="76" customFormat="1" x14ac:dyDescent="0.3">
      <c r="D21" s="82"/>
      <c r="E21" s="68"/>
      <c r="F21" s="68"/>
      <c r="G21" s="68"/>
      <c r="H21" s="68"/>
      <c r="I21" s="68"/>
      <c r="J21" s="68"/>
      <c r="K21" s="68" t="s">
        <v>49</v>
      </c>
      <c r="L21" s="68" t="s">
        <v>19</v>
      </c>
      <c r="M21" s="68">
        <v>7</v>
      </c>
      <c r="N21" s="68">
        <v>3</v>
      </c>
      <c r="O21" s="68"/>
    </row>
    <row r="22" spans="4:15" s="76" customFormat="1" x14ac:dyDescent="0.3">
      <c r="D22" s="82"/>
      <c r="E22" s="68"/>
      <c r="F22" s="68"/>
      <c r="G22" s="68"/>
      <c r="H22" s="68"/>
      <c r="I22" s="68"/>
      <c r="J22" s="68">
        <v>8</v>
      </c>
      <c r="K22" s="68" t="s">
        <v>50</v>
      </c>
      <c r="L22" s="68" t="s">
        <v>19</v>
      </c>
      <c r="M22" s="68">
        <v>8</v>
      </c>
      <c r="N22" s="68">
        <v>1</v>
      </c>
      <c r="O22" s="68"/>
    </row>
    <row r="23" spans="4:15" x14ac:dyDescent="0.3">
      <c r="K23" s="68" t="s">
        <v>51</v>
      </c>
      <c r="L23" s="68" t="s">
        <v>19</v>
      </c>
      <c r="M23" s="68">
        <v>8</v>
      </c>
      <c r="N23" s="68">
        <v>2</v>
      </c>
    </row>
    <row r="24" spans="4:15" x14ac:dyDescent="0.3">
      <c r="K24" s="68" t="s">
        <v>52</v>
      </c>
      <c r="L24" s="68" t="s">
        <v>19</v>
      </c>
      <c r="M24" s="68">
        <v>8</v>
      </c>
      <c r="N24" s="68">
        <v>3</v>
      </c>
    </row>
    <row r="25" spans="4:15" x14ac:dyDescent="0.3">
      <c r="J25" s="68">
        <v>9</v>
      </c>
      <c r="K25" s="68" t="s">
        <v>53</v>
      </c>
      <c r="L25" s="68" t="s">
        <v>19</v>
      </c>
      <c r="M25" s="68">
        <v>9</v>
      </c>
      <c r="N25" s="68">
        <v>1</v>
      </c>
    </row>
    <row r="26" spans="4:15" x14ac:dyDescent="0.3">
      <c r="K26" s="68" t="s">
        <v>54</v>
      </c>
      <c r="L26" s="68" t="s">
        <v>19</v>
      </c>
      <c r="M26" s="68">
        <v>9</v>
      </c>
      <c r="N26" s="68">
        <v>2</v>
      </c>
    </row>
    <row r="27" spans="4:15" x14ac:dyDescent="0.3">
      <c r="K27" s="68" t="s">
        <v>55</v>
      </c>
      <c r="L27" s="68" t="s">
        <v>19</v>
      </c>
      <c r="M27" s="68">
        <v>9</v>
      </c>
      <c r="N27" s="68">
        <v>3</v>
      </c>
    </row>
    <row r="28" spans="4:15" x14ac:dyDescent="0.3">
      <c r="J28" s="68">
        <v>10</v>
      </c>
      <c r="K28" s="68" t="s">
        <v>56</v>
      </c>
      <c r="L28" s="68" t="s">
        <v>24</v>
      </c>
      <c r="M28" s="68">
        <v>10</v>
      </c>
      <c r="N28" s="68">
        <v>1</v>
      </c>
    </row>
    <row r="29" spans="4:15" x14ac:dyDescent="0.3">
      <c r="K29" s="68" t="s">
        <v>57</v>
      </c>
      <c r="L29" s="68" t="s">
        <v>24</v>
      </c>
      <c r="M29" s="68">
        <v>10</v>
      </c>
      <c r="N29" s="68">
        <v>2</v>
      </c>
    </row>
    <row r="39" spans="1:1" hidden="1" x14ac:dyDescent="0.3"/>
    <row r="40" spans="1:1" hidden="1" x14ac:dyDescent="0.3">
      <c r="A40" s="84">
        <f ca="1">TODAY()</f>
        <v>45689</v>
      </c>
    </row>
  </sheetData>
  <sheetProtection password="C5AE" sheet="1" scenarios="1" formatCells="0" formatColumns="0" formatRows="0" insertColumns="0" insertRows="0"/>
  <conditionalFormatting sqref="D20:D22">
    <cfRule type="cellIs" dxfId="33" priority="1" operator="greaterThan">
      <formula>1</formula>
    </cfRule>
  </conditionalFormatting>
  <dataValidations count="11">
    <dataValidation type="list" allowBlank="1" showInputMessage="1" showErrorMessage="1" sqref="D1" xr:uid="{00000000-0002-0000-0100-000000000000}">
      <formula1>$K$1:$K$3</formula1>
    </dataValidation>
    <dataValidation type="list" allowBlank="1" showInputMessage="1" showErrorMessage="1" sqref="D2" xr:uid="{00000000-0002-0000-0100-000001000000}">
      <formula1>$K$4:$K$6</formula1>
    </dataValidation>
    <dataValidation type="list" allowBlank="1" showInputMessage="1" showErrorMessage="1" sqref="D3" xr:uid="{00000000-0002-0000-0100-000002000000}">
      <formula1>$K$7:$K$9</formula1>
    </dataValidation>
    <dataValidation type="list" allowBlank="1" showInputMessage="1" showErrorMessage="1" sqref="D4" xr:uid="{00000000-0002-0000-0100-000003000000}">
      <formula1>$K$10:$K$12</formula1>
    </dataValidation>
    <dataValidation type="list" allowBlank="1" showInputMessage="1" showErrorMessage="1" sqref="D5" xr:uid="{00000000-0002-0000-0100-000004000000}">
      <formula1>$K$13:$K$15</formula1>
    </dataValidation>
    <dataValidation type="list" allowBlank="1" showInputMessage="1" showErrorMessage="1" sqref="D6" xr:uid="{00000000-0002-0000-0100-000005000000}">
      <formula1>$K$16:$K$18</formula1>
    </dataValidation>
    <dataValidation type="list" allowBlank="1" showInputMessage="1" showErrorMessage="1" sqref="D7" xr:uid="{00000000-0002-0000-0100-000006000000}">
      <formula1>$K$19:$K$21</formula1>
    </dataValidation>
    <dataValidation type="list" allowBlank="1" showInputMessage="1" showErrorMessage="1" sqref="D8" xr:uid="{00000000-0002-0000-0100-000007000000}">
      <formula1>$K$22:$K$24</formula1>
    </dataValidation>
    <dataValidation type="list" allowBlank="1" showInputMessage="1" showErrorMessage="1" sqref="D9" xr:uid="{00000000-0002-0000-0100-000008000000}">
      <formula1>$K$25:$K$27</formula1>
    </dataValidation>
    <dataValidation type="list" allowBlank="1" showInputMessage="1" showErrorMessage="1" sqref="D10" xr:uid="{00000000-0002-0000-0100-000009000000}">
      <formula1>$K$28:$K$29</formula1>
    </dataValidation>
    <dataValidation type="list" allowBlank="1" showInputMessage="1" showErrorMessage="1" sqref="D11" xr:uid="{00000000-0002-0000-0100-00000A000000}">
      <formula1>$K$1:$K$29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Q169"/>
  <sheetViews>
    <sheetView zoomScale="85" zoomScaleNormal="85" zoomScalePageLayoutView="85" workbookViewId="0"/>
  </sheetViews>
  <sheetFormatPr defaultColWidth="9.109375" defaultRowHeight="14.4" x14ac:dyDescent="0.3"/>
  <cols>
    <col min="1" max="1" width="26.6640625" style="40" customWidth="1"/>
    <col min="2" max="2" width="14" style="40" bestFit="1" customWidth="1"/>
    <col min="3" max="4" width="18.44140625" style="40" customWidth="1"/>
    <col min="5" max="5" width="9.109375" style="40"/>
    <col min="6" max="6" width="14" style="75" customWidth="1"/>
    <col min="7" max="13" width="9.109375" style="75"/>
    <col min="14" max="15" width="0" style="30" hidden="1" customWidth="1"/>
    <col min="16" max="16" width="9.109375" style="30" hidden="1" customWidth="1"/>
    <col min="17" max="17" width="0" style="30" hidden="1" customWidth="1"/>
    <col min="18" max="16384" width="9.109375" style="29"/>
  </cols>
  <sheetData>
    <row r="1" spans="1:16" ht="15" thickBot="1" x14ac:dyDescent="0.35">
      <c r="A1" s="37" t="s">
        <v>0</v>
      </c>
      <c r="B1" s="38" t="s">
        <v>21</v>
      </c>
      <c r="C1" s="184" t="str">
        <f>CONCATENATE(VLOOKUP(G1,Versenyszámok!B1:D10,2)," ",VLOOKUP(G1,Versenyszámok!B1:D10,3))</f>
        <v>1/3. Társhordás karikával</v>
      </c>
      <c r="D1" s="185"/>
      <c r="E1" s="39" t="s">
        <v>2</v>
      </c>
      <c r="F1" s="74" t="s">
        <v>21</v>
      </c>
      <c r="G1" s="42">
        <v>1</v>
      </c>
      <c r="P1" s="30">
        <v>1</v>
      </c>
    </row>
    <row r="2" spans="1:16" x14ac:dyDescent="0.3">
      <c r="A2" s="181" t="str">
        <f>IF(ISBLANK(Jegyzőkönyv!B3),"",Jegyzőkönyv!B3)</f>
        <v>Miskolc</v>
      </c>
      <c r="B2" s="31" t="s">
        <v>13</v>
      </c>
      <c r="C2" s="174">
        <f>INDEX($B$101:$K$112,O2,$G$1)</f>
        <v>1.2435185185185186E-3</v>
      </c>
      <c r="D2" s="175"/>
      <c r="E2" s="176">
        <f>Jegyzőkönyv!AH3</f>
        <v>1</v>
      </c>
      <c r="F2" s="76"/>
      <c r="G2" s="76"/>
      <c r="O2" s="30">
        <v>1</v>
      </c>
      <c r="P2" s="30">
        <v>2</v>
      </c>
    </row>
    <row r="3" spans="1:16" x14ac:dyDescent="0.3">
      <c r="A3" s="182"/>
      <c r="B3" s="32" t="s">
        <v>14</v>
      </c>
      <c r="C3" s="179">
        <f>INDEX($B$122:$K$133,O2,$G$1)</f>
        <v>0</v>
      </c>
      <c r="D3" s="180"/>
      <c r="E3" s="177"/>
      <c r="F3" s="76"/>
      <c r="G3" s="76"/>
      <c r="P3" s="30">
        <v>3</v>
      </c>
    </row>
    <row r="4" spans="1:16" x14ac:dyDescent="0.3">
      <c r="A4" s="182"/>
      <c r="B4" s="33" t="s">
        <v>15</v>
      </c>
      <c r="C4" s="164">
        <f>SUM(C2:D3)</f>
        <v>1.2435185185185186E-3</v>
      </c>
      <c r="D4" s="165"/>
      <c r="E4" s="177"/>
      <c r="F4" s="76"/>
      <c r="G4" s="76"/>
      <c r="P4" s="30">
        <v>4</v>
      </c>
    </row>
    <row r="5" spans="1:16" x14ac:dyDescent="0.3">
      <c r="A5" s="182"/>
      <c r="B5" s="33" t="s">
        <v>16</v>
      </c>
      <c r="C5" s="122">
        <f>IF(ISBLANK(C2),"",INDEX($B$68:$K$79,O2,$G$1))</f>
        <v>1</v>
      </c>
      <c r="D5" s="123"/>
      <c r="E5" s="177"/>
      <c r="F5" s="76"/>
      <c r="G5" s="76"/>
      <c r="P5" s="30">
        <v>5</v>
      </c>
    </row>
    <row r="6" spans="1:16" ht="15" thickBot="1" x14ac:dyDescent="0.35">
      <c r="A6" s="183"/>
      <c r="B6" s="34" t="s">
        <v>17</v>
      </c>
      <c r="C6" s="35">
        <f>INDEX($B$140:$K$151,O2,$G$1)</f>
        <v>6</v>
      </c>
      <c r="D6" s="36">
        <f>INDEX($B$84:$K$95,O2,$G$1)</f>
        <v>6</v>
      </c>
      <c r="E6" s="178"/>
      <c r="F6" s="76"/>
      <c r="G6" s="76"/>
      <c r="P6" s="30">
        <v>6</v>
      </c>
    </row>
    <row r="7" spans="1:16" x14ac:dyDescent="0.3">
      <c r="A7" s="181" t="str">
        <f>IF(ISBLANK(Jegyzőkönyv!B8),"",Jegyzőkönyv!B8)</f>
        <v>Salgótarján</v>
      </c>
      <c r="B7" s="31" t="s">
        <v>13</v>
      </c>
      <c r="C7" s="174">
        <f>INDEX($B$101:$K$112,O7,$G$1)</f>
        <v>1.3665509259259258E-3</v>
      </c>
      <c r="D7" s="175"/>
      <c r="E7" s="176">
        <f>Jegyzőkönyv!AH8</f>
        <v>5</v>
      </c>
      <c r="F7" s="76"/>
      <c r="G7" s="76"/>
      <c r="O7" s="30">
        <v>2</v>
      </c>
      <c r="P7" s="30">
        <v>7</v>
      </c>
    </row>
    <row r="8" spans="1:16" x14ac:dyDescent="0.3">
      <c r="A8" s="182"/>
      <c r="B8" s="32" t="s">
        <v>14</v>
      </c>
      <c r="C8" s="179">
        <f>INDEX($B$122:$K$133,O7,$G$1)</f>
        <v>5.7870370370370373E-5</v>
      </c>
      <c r="D8" s="180"/>
      <c r="E8" s="177"/>
      <c r="F8" s="76"/>
      <c r="G8" s="76"/>
      <c r="P8" s="30">
        <v>8</v>
      </c>
    </row>
    <row r="9" spans="1:16" x14ac:dyDescent="0.3">
      <c r="A9" s="182"/>
      <c r="B9" s="33" t="s">
        <v>15</v>
      </c>
      <c r="C9" s="164">
        <f>SUM(C7:D8)</f>
        <v>1.4244212962962962E-3</v>
      </c>
      <c r="D9" s="165"/>
      <c r="E9" s="177"/>
      <c r="F9" s="76"/>
      <c r="G9" s="76"/>
      <c r="P9" s="30">
        <v>9</v>
      </c>
    </row>
    <row r="10" spans="1:16" x14ac:dyDescent="0.3">
      <c r="A10" s="182"/>
      <c r="B10" s="33" t="s">
        <v>16</v>
      </c>
      <c r="C10" s="122">
        <f>IF(ISBLANK(C7),"",INDEX($B$68:$K$79,O7,$G$1))</f>
        <v>5</v>
      </c>
      <c r="D10" s="123"/>
      <c r="E10" s="177"/>
      <c r="F10" s="76"/>
      <c r="G10" s="76"/>
      <c r="P10" s="30">
        <v>10</v>
      </c>
    </row>
    <row r="11" spans="1:16" ht="15" thickBot="1" x14ac:dyDescent="0.35">
      <c r="A11" s="183"/>
      <c r="B11" s="34" t="s">
        <v>17</v>
      </c>
      <c r="C11" s="35">
        <f>INDEX($B$140:$K$151,O7,$G$1)</f>
        <v>2</v>
      </c>
      <c r="D11" s="36">
        <f>INDEX($B$84:$K$95,O7,$G$1)</f>
        <v>2</v>
      </c>
      <c r="E11" s="178"/>
      <c r="F11" s="76"/>
      <c r="G11" s="76"/>
    </row>
    <row r="12" spans="1:16" x14ac:dyDescent="0.3">
      <c r="A12" s="181" t="str">
        <f>IF(ISBLANK(Jegyzőkönyv!B13),"",Jegyzőkönyv!B13)</f>
        <v>Budapest</v>
      </c>
      <c r="B12" s="31" t="s">
        <v>13</v>
      </c>
      <c r="C12" s="174">
        <f>INDEX($B$101:$K$112,O12,$G$1)</f>
        <v>1.2364583333333333E-3</v>
      </c>
      <c r="D12" s="175"/>
      <c r="E12" s="176">
        <f>Jegyzőkönyv!AH13</f>
        <v>2</v>
      </c>
      <c r="F12" s="76"/>
      <c r="G12" s="76"/>
      <c r="O12" s="30">
        <v>3</v>
      </c>
    </row>
    <row r="13" spans="1:16" x14ac:dyDescent="0.3">
      <c r="A13" s="182"/>
      <c r="B13" s="32" t="s">
        <v>14</v>
      </c>
      <c r="C13" s="179">
        <f>INDEX($B$122:$K$133,O12,$G$1)</f>
        <v>2.3148148148148147E-5</v>
      </c>
      <c r="D13" s="180"/>
      <c r="E13" s="177"/>
      <c r="F13" s="76"/>
      <c r="G13" s="76"/>
    </row>
    <row r="14" spans="1:16" x14ac:dyDescent="0.3">
      <c r="A14" s="182"/>
      <c r="B14" s="33" t="s">
        <v>15</v>
      </c>
      <c r="C14" s="164">
        <f>SUM(C12:D13)</f>
        <v>1.2596064814814816E-3</v>
      </c>
      <c r="D14" s="165"/>
      <c r="E14" s="177"/>
      <c r="F14" s="76"/>
      <c r="G14" s="76"/>
    </row>
    <row r="15" spans="1:16" x14ac:dyDescent="0.3">
      <c r="A15" s="182"/>
      <c r="B15" s="33" t="s">
        <v>16</v>
      </c>
      <c r="C15" s="122">
        <f>IF(ISBLANK(C12),"",INDEX($B$68:$K$79,O12,$G$1))</f>
        <v>2</v>
      </c>
      <c r="D15" s="123"/>
      <c r="E15" s="177"/>
      <c r="F15" s="76"/>
      <c r="G15" s="76"/>
    </row>
    <row r="16" spans="1:16" ht="15" thickBot="1" x14ac:dyDescent="0.35">
      <c r="A16" s="183"/>
      <c r="B16" s="34" t="s">
        <v>17</v>
      </c>
      <c r="C16" s="35">
        <f>INDEX($B$140:$K$151,O12,$G$1)</f>
        <v>5</v>
      </c>
      <c r="D16" s="36">
        <f>INDEX($B$84:$K$95,O12,$G$1)</f>
        <v>5</v>
      </c>
      <c r="E16" s="178"/>
      <c r="F16" s="76"/>
      <c r="G16" s="76"/>
    </row>
    <row r="17" spans="1:15" x14ac:dyDescent="0.3">
      <c r="A17" s="181" t="str">
        <f>IF(ISBLANK(Jegyzőkönyv!B18),"",Jegyzőkönyv!B18)</f>
        <v>Szakoly</v>
      </c>
      <c r="B17" s="31" t="s">
        <v>13</v>
      </c>
      <c r="C17" s="174">
        <f>INDEX($B$101:$K$112,O17,$G$1)</f>
        <v>1.4476851851851851E-3</v>
      </c>
      <c r="D17" s="175"/>
      <c r="E17" s="176">
        <f>Jegyzőkönyv!AH18</f>
        <v>6</v>
      </c>
      <c r="F17" s="76"/>
      <c r="G17" s="76"/>
      <c r="O17" s="30">
        <v>4</v>
      </c>
    </row>
    <row r="18" spans="1:15" x14ac:dyDescent="0.3">
      <c r="A18" s="182"/>
      <c r="B18" s="32" t="s">
        <v>14</v>
      </c>
      <c r="C18" s="179">
        <f>INDEX($B$122:$K$133,O17,$G$1)</f>
        <v>1.6203703703703703E-4</v>
      </c>
      <c r="D18" s="180"/>
      <c r="E18" s="177"/>
      <c r="F18" s="76"/>
      <c r="G18" s="76"/>
    </row>
    <row r="19" spans="1:15" x14ac:dyDescent="0.3">
      <c r="A19" s="182"/>
      <c r="B19" s="33" t="s">
        <v>15</v>
      </c>
      <c r="C19" s="164">
        <f>SUM(C17:D18)</f>
        <v>1.609722222222222E-3</v>
      </c>
      <c r="D19" s="165"/>
      <c r="E19" s="177"/>
      <c r="F19" s="76"/>
      <c r="G19" s="76"/>
    </row>
    <row r="20" spans="1:15" x14ac:dyDescent="0.3">
      <c r="A20" s="182"/>
      <c r="B20" s="33" t="s">
        <v>16</v>
      </c>
      <c r="C20" s="122">
        <f>IF(ISBLANK(C17),"",INDEX($B$68:$K$79,O17,$G$1))</f>
        <v>6</v>
      </c>
      <c r="D20" s="123"/>
      <c r="E20" s="177"/>
      <c r="F20" s="76"/>
      <c r="G20" s="76"/>
    </row>
    <row r="21" spans="1:15" ht="15" thickBot="1" x14ac:dyDescent="0.35">
      <c r="A21" s="183"/>
      <c r="B21" s="34" t="s">
        <v>17</v>
      </c>
      <c r="C21" s="35">
        <f>INDEX($B$140:$K$151,O17,$G$1)</f>
        <v>1</v>
      </c>
      <c r="D21" s="36">
        <f>INDEX($B$84:$K$95,O17,$G$1)</f>
        <v>1</v>
      </c>
      <c r="E21" s="178"/>
      <c r="F21" s="76"/>
      <c r="G21" s="76"/>
    </row>
    <row r="22" spans="1:15" x14ac:dyDescent="0.3">
      <c r="A22" s="181" t="str">
        <f>IF(ISBLANK(Jegyzőkönyv!B23),"",Jegyzőkönyv!B23)</f>
        <v>Fehérgyarmat</v>
      </c>
      <c r="B22" s="31" t="s">
        <v>13</v>
      </c>
      <c r="C22" s="174">
        <f>INDEX($B$101:$K$112,O22,$G$1)</f>
        <v>1.3195601851851851E-3</v>
      </c>
      <c r="D22" s="175"/>
      <c r="E22" s="176">
        <f>Jegyzőkönyv!AH23</f>
        <v>4</v>
      </c>
      <c r="F22" s="76"/>
      <c r="G22" s="76"/>
      <c r="O22" s="30">
        <v>5</v>
      </c>
    </row>
    <row r="23" spans="1:15" x14ac:dyDescent="0.3">
      <c r="A23" s="182"/>
      <c r="B23" s="32" t="s">
        <v>14</v>
      </c>
      <c r="C23" s="179">
        <f>INDEX($B$122:$K$133,O22,$G$1)</f>
        <v>6.9444444444444444E-5</v>
      </c>
      <c r="D23" s="180"/>
      <c r="E23" s="177"/>
      <c r="F23" s="76"/>
      <c r="G23" s="76"/>
    </row>
    <row r="24" spans="1:15" x14ac:dyDescent="0.3">
      <c r="A24" s="182"/>
      <c r="B24" s="33" t="s">
        <v>15</v>
      </c>
      <c r="C24" s="164">
        <f>SUM(C22:D23)</f>
        <v>1.3890046296296296E-3</v>
      </c>
      <c r="D24" s="165"/>
      <c r="E24" s="177"/>
      <c r="F24" s="76"/>
      <c r="G24" s="76"/>
    </row>
    <row r="25" spans="1:15" x14ac:dyDescent="0.3">
      <c r="A25" s="182"/>
      <c r="B25" s="33" t="s">
        <v>16</v>
      </c>
      <c r="C25" s="122">
        <f>IF(ISBLANK(C22),"",INDEX($B$68:$K$79,O22,$G$1))</f>
        <v>4</v>
      </c>
      <c r="D25" s="123"/>
      <c r="E25" s="177"/>
      <c r="F25" s="76"/>
      <c r="G25" s="76"/>
    </row>
    <row r="26" spans="1:15" ht="15" thickBot="1" x14ac:dyDescent="0.35">
      <c r="A26" s="183"/>
      <c r="B26" s="34" t="s">
        <v>17</v>
      </c>
      <c r="C26" s="35">
        <f>INDEX($B$140:$K$151,O22,$G$1)</f>
        <v>3</v>
      </c>
      <c r="D26" s="36">
        <f>INDEX($B$84:$K$95,O22,$G$1)</f>
        <v>3</v>
      </c>
      <c r="E26" s="178"/>
      <c r="F26" s="76"/>
      <c r="G26" s="76"/>
    </row>
    <row r="27" spans="1:15" x14ac:dyDescent="0.3">
      <c r="A27" s="181" t="str">
        <f>IF(ISBLANK(Jegyzőkönyv!B28),"",Jegyzőkönyv!B28)</f>
        <v>Sátoraljaújhely</v>
      </c>
      <c r="B27" s="31" t="s">
        <v>13</v>
      </c>
      <c r="C27" s="174">
        <f>INDEX($B$101:$K$112,O27,$G$1)</f>
        <v>1.3622685185185185E-3</v>
      </c>
      <c r="D27" s="175"/>
      <c r="E27" s="176">
        <f>Jegyzőkönyv!AH28</f>
        <v>3</v>
      </c>
      <c r="F27" s="76"/>
      <c r="G27" s="76"/>
      <c r="O27" s="30">
        <v>6</v>
      </c>
    </row>
    <row r="28" spans="1:15" x14ac:dyDescent="0.3">
      <c r="A28" s="182"/>
      <c r="B28" s="32" t="s">
        <v>14</v>
      </c>
      <c r="C28" s="179">
        <f>INDEX($B$122:$K$133,O27,$G$1)</f>
        <v>1.1574074074074073E-5</v>
      </c>
      <c r="D28" s="180"/>
      <c r="E28" s="177"/>
      <c r="F28" s="76"/>
      <c r="G28" s="76"/>
    </row>
    <row r="29" spans="1:15" x14ac:dyDescent="0.3">
      <c r="A29" s="182"/>
      <c r="B29" s="33" t="s">
        <v>15</v>
      </c>
      <c r="C29" s="164">
        <f>SUM(C27:D28)</f>
        <v>1.3738425925925925E-3</v>
      </c>
      <c r="D29" s="165"/>
      <c r="E29" s="177"/>
      <c r="F29" s="76"/>
      <c r="G29" s="76"/>
    </row>
    <row r="30" spans="1:15" x14ac:dyDescent="0.3">
      <c r="A30" s="182"/>
      <c r="B30" s="33" t="s">
        <v>16</v>
      </c>
      <c r="C30" s="122">
        <f>IF(ISBLANK(C27),"",INDEX($B$68:$K$79,O27,$G$1))</f>
        <v>3</v>
      </c>
      <c r="D30" s="123"/>
      <c r="E30" s="177"/>
      <c r="F30" s="76"/>
      <c r="G30" s="76"/>
    </row>
    <row r="31" spans="1:15" ht="15" thickBot="1" x14ac:dyDescent="0.35">
      <c r="A31" s="183"/>
      <c r="B31" s="34" t="s">
        <v>17</v>
      </c>
      <c r="C31" s="35">
        <f>INDEX($B$140:$K$151,O27,$G$1)</f>
        <v>4</v>
      </c>
      <c r="D31" s="36">
        <f>INDEX($B$84:$K$95,O27,$G$1)</f>
        <v>4</v>
      </c>
      <c r="E31" s="178"/>
      <c r="F31" s="76"/>
      <c r="G31" s="76"/>
    </row>
    <row r="32" spans="1:15" x14ac:dyDescent="0.3">
      <c r="A32" s="181" t="str">
        <f>IF(ISBLANK(Jegyzőkönyv!B33),"",Jegyzőkönyv!B33)</f>
        <v/>
      </c>
      <c r="B32" s="31" t="s">
        <v>13</v>
      </c>
      <c r="C32" s="174">
        <f>INDEX($B$101:$K$112,O32,$G$1)</f>
        <v>0</v>
      </c>
      <c r="D32" s="175"/>
      <c r="E32" s="176" t="str">
        <f>Jegyzőkönyv!AH33</f>
        <v/>
      </c>
      <c r="F32" s="76"/>
      <c r="G32" s="76"/>
      <c r="O32" s="30">
        <v>7</v>
      </c>
    </row>
    <row r="33" spans="1:15" x14ac:dyDescent="0.3">
      <c r="A33" s="182"/>
      <c r="B33" s="32" t="s">
        <v>14</v>
      </c>
      <c r="C33" s="179">
        <f>INDEX($B$122:$K$133,O32,$G$1)</f>
        <v>0</v>
      </c>
      <c r="D33" s="180"/>
      <c r="E33" s="177"/>
      <c r="F33" s="76"/>
      <c r="G33" s="76"/>
    </row>
    <row r="34" spans="1:15" x14ac:dyDescent="0.3">
      <c r="A34" s="182"/>
      <c r="B34" s="33" t="s">
        <v>15</v>
      </c>
      <c r="C34" s="164">
        <f>SUM(C32:D33)</f>
        <v>0</v>
      </c>
      <c r="D34" s="165"/>
      <c r="E34" s="177"/>
      <c r="F34" s="76"/>
      <c r="G34" s="76"/>
    </row>
    <row r="35" spans="1:15" x14ac:dyDescent="0.3">
      <c r="A35" s="182"/>
      <c r="B35" s="33" t="s">
        <v>16</v>
      </c>
      <c r="C35" s="122" t="str">
        <f>IF(ISBLANK(C32),"",INDEX($B$68:$K$79,O32,$G$1))</f>
        <v/>
      </c>
      <c r="D35" s="123"/>
      <c r="E35" s="177"/>
      <c r="F35" s="76"/>
      <c r="G35" s="76"/>
    </row>
    <row r="36" spans="1:15" ht="15" thickBot="1" x14ac:dyDescent="0.35">
      <c r="A36" s="183"/>
      <c r="B36" s="34" t="s">
        <v>17</v>
      </c>
      <c r="C36" s="35" t="str">
        <f>INDEX($B$140:$K$151,O32,$G$1)</f>
        <v/>
      </c>
      <c r="D36" s="36" t="str">
        <f>INDEX($B$84:$K$95,O32,$G$1)</f>
        <v/>
      </c>
      <c r="E36" s="178"/>
      <c r="F36" s="76"/>
      <c r="G36" s="76"/>
    </row>
    <row r="37" spans="1:15" x14ac:dyDescent="0.3">
      <c r="A37" s="181" t="str">
        <f>IF(ISBLANK(Jegyzőkönyv!B38),"",Jegyzőkönyv!B38)</f>
        <v/>
      </c>
      <c r="B37" s="31" t="s">
        <v>13</v>
      </c>
      <c r="C37" s="174">
        <f>INDEX($B$101:$K$112,O37,$G$1)</f>
        <v>0</v>
      </c>
      <c r="D37" s="175"/>
      <c r="E37" s="176" t="str">
        <f>Jegyzőkönyv!AH38</f>
        <v/>
      </c>
      <c r="F37" s="76"/>
      <c r="G37" s="76"/>
      <c r="O37" s="30">
        <v>8</v>
      </c>
    </row>
    <row r="38" spans="1:15" x14ac:dyDescent="0.3">
      <c r="A38" s="182"/>
      <c r="B38" s="32" t="s">
        <v>14</v>
      </c>
      <c r="C38" s="179">
        <f>INDEX($B$122:$K$133,O37,$G$1)</f>
        <v>0</v>
      </c>
      <c r="D38" s="180"/>
      <c r="E38" s="177"/>
      <c r="F38" s="76"/>
      <c r="G38" s="76"/>
    </row>
    <row r="39" spans="1:15" x14ac:dyDescent="0.3">
      <c r="A39" s="182"/>
      <c r="B39" s="33" t="s">
        <v>15</v>
      </c>
      <c r="C39" s="164">
        <f>SUM(C37:D38)</f>
        <v>0</v>
      </c>
      <c r="D39" s="165"/>
      <c r="E39" s="177"/>
      <c r="F39" s="76"/>
      <c r="G39" s="76"/>
    </row>
    <row r="40" spans="1:15" x14ac:dyDescent="0.3">
      <c r="A40" s="182"/>
      <c r="B40" s="33" t="s">
        <v>16</v>
      </c>
      <c r="C40" s="122" t="str">
        <f>IF(ISBLANK(C37),"",INDEX($B$68:$K$79,O37,$G$1))</f>
        <v/>
      </c>
      <c r="D40" s="123"/>
      <c r="E40" s="177"/>
      <c r="F40" s="76"/>
      <c r="G40" s="76"/>
    </row>
    <row r="41" spans="1:15" ht="15" thickBot="1" x14ac:dyDescent="0.35">
      <c r="A41" s="183"/>
      <c r="B41" s="34" t="s">
        <v>17</v>
      </c>
      <c r="C41" s="35" t="str">
        <f>INDEX($B$140:$K$151,O37,$G$1)</f>
        <v/>
      </c>
      <c r="D41" s="36" t="str">
        <f>INDEX($B$84:$K$95,O37,$G$1)</f>
        <v/>
      </c>
      <c r="E41" s="178"/>
      <c r="F41" s="76"/>
      <c r="G41" s="76"/>
    </row>
    <row r="42" spans="1:15" x14ac:dyDescent="0.3">
      <c r="A42" s="181" t="str">
        <f>IF(ISBLANK(Jegyzőkönyv!B43),"",Jegyzőkönyv!B43)</f>
        <v/>
      </c>
      <c r="B42" s="31" t="s">
        <v>13</v>
      </c>
      <c r="C42" s="174">
        <f>INDEX($B$101:$K$112,O42,$G$1)</f>
        <v>0</v>
      </c>
      <c r="D42" s="175"/>
      <c r="E42" s="176" t="str">
        <f>Jegyzőkönyv!AH43</f>
        <v/>
      </c>
      <c r="O42" s="30">
        <v>9</v>
      </c>
    </row>
    <row r="43" spans="1:15" x14ac:dyDescent="0.3">
      <c r="A43" s="182"/>
      <c r="B43" s="32" t="s">
        <v>14</v>
      </c>
      <c r="C43" s="179">
        <f>INDEX($B$122:$K$133,O42,$G$1)</f>
        <v>0</v>
      </c>
      <c r="D43" s="180"/>
      <c r="E43" s="177"/>
    </row>
    <row r="44" spans="1:15" x14ac:dyDescent="0.3">
      <c r="A44" s="182"/>
      <c r="B44" s="33" t="s">
        <v>15</v>
      </c>
      <c r="C44" s="164">
        <f>SUM(C42:D43)</f>
        <v>0</v>
      </c>
      <c r="D44" s="165"/>
      <c r="E44" s="177"/>
    </row>
    <row r="45" spans="1:15" x14ac:dyDescent="0.3">
      <c r="A45" s="182"/>
      <c r="B45" s="33" t="s">
        <v>16</v>
      </c>
      <c r="C45" s="122" t="str">
        <f>IF(ISBLANK(C42),"",INDEX($B$68:$K$79,O42,$G$1))</f>
        <v/>
      </c>
      <c r="D45" s="123"/>
      <c r="E45" s="177"/>
    </row>
    <row r="46" spans="1:15" ht="15" thickBot="1" x14ac:dyDescent="0.35">
      <c r="A46" s="183"/>
      <c r="B46" s="34" t="s">
        <v>17</v>
      </c>
      <c r="C46" s="35" t="str">
        <f>INDEX($B$140:$K$151,O42,$G$1)</f>
        <v/>
      </c>
      <c r="D46" s="36" t="str">
        <f>INDEX($B$84:$K$95,O42,$G$1)</f>
        <v/>
      </c>
      <c r="E46" s="178"/>
    </row>
    <row r="47" spans="1:15" x14ac:dyDescent="0.3">
      <c r="A47" s="181" t="str">
        <f>IF(ISBLANK(Jegyzőkönyv!B48),"",Jegyzőkönyv!B48)</f>
        <v/>
      </c>
      <c r="B47" s="31" t="s">
        <v>13</v>
      </c>
      <c r="C47" s="174">
        <f>INDEX($B$101:$K$112,O47,$G$1)</f>
        <v>0</v>
      </c>
      <c r="D47" s="175"/>
      <c r="E47" s="176" t="str">
        <f>Jegyzőkönyv!AH48</f>
        <v/>
      </c>
      <c r="O47" s="30">
        <v>10</v>
      </c>
    </row>
    <row r="48" spans="1:15" x14ac:dyDescent="0.3">
      <c r="A48" s="182"/>
      <c r="B48" s="32" t="s">
        <v>14</v>
      </c>
      <c r="C48" s="179">
        <f>INDEX($B$122:$K$133,O47,$G$1)</f>
        <v>0</v>
      </c>
      <c r="D48" s="180"/>
      <c r="E48" s="177"/>
    </row>
    <row r="49" spans="1:17" x14ac:dyDescent="0.3">
      <c r="A49" s="182"/>
      <c r="B49" s="33" t="s">
        <v>15</v>
      </c>
      <c r="C49" s="164">
        <f>SUM(C47:D48)</f>
        <v>0</v>
      </c>
      <c r="D49" s="165"/>
      <c r="E49" s="177"/>
    </row>
    <row r="50" spans="1:17" x14ac:dyDescent="0.3">
      <c r="A50" s="182"/>
      <c r="B50" s="33" t="s">
        <v>16</v>
      </c>
      <c r="C50" s="122" t="str">
        <f>IF(ISBLANK(C47),"",INDEX($B$68:$K$79,O47,$G$1))</f>
        <v/>
      </c>
      <c r="D50" s="123"/>
      <c r="E50" s="177"/>
    </row>
    <row r="51" spans="1:17" ht="15" thickBot="1" x14ac:dyDescent="0.35">
      <c r="A51" s="183"/>
      <c r="B51" s="34" t="s">
        <v>17</v>
      </c>
      <c r="C51" s="35" t="str">
        <f>INDEX($B$140:$K$151,O47,$G$1)</f>
        <v/>
      </c>
      <c r="D51" s="36" t="str">
        <f>INDEX($B$84:$K$95,O47,$G$1)</f>
        <v/>
      </c>
      <c r="E51" s="178"/>
    </row>
    <row r="52" spans="1:17" x14ac:dyDescent="0.3">
      <c r="A52" s="181" t="str">
        <f>IF(ISBLANK(Jegyzőkönyv!B53),"",Jegyzőkönyv!B53)</f>
        <v/>
      </c>
      <c r="B52" s="31" t="s">
        <v>13</v>
      </c>
      <c r="C52" s="174">
        <f>INDEX($B$101:$K$112,O52,$G$1)</f>
        <v>0</v>
      </c>
      <c r="D52" s="175"/>
      <c r="E52" s="176" t="str">
        <f>Jegyzőkönyv!AH53</f>
        <v/>
      </c>
      <c r="O52" s="30">
        <v>11</v>
      </c>
    </row>
    <row r="53" spans="1:17" x14ac:dyDescent="0.3">
      <c r="A53" s="182"/>
      <c r="B53" s="32" t="s">
        <v>14</v>
      </c>
      <c r="C53" s="179">
        <f>INDEX($B$122:$K$133,O52,$G$1)</f>
        <v>0</v>
      </c>
      <c r="D53" s="180"/>
      <c r="E53" s="177"/>
    </row>
    <row r="54" spans="1:17" x14ac:dyDescent="0.3">
      <c r="A54" s="182"/>
      <c r="B54" s="33" t="s">
        <v>15</v>
      </c>
      <c r="C54" s="164">
        <f>SUM(C52:D53)</f>
        <v>0</v>
      </c>
      <c r="D54" s="165"/>
      <c r="E54" s="177"/>
    </row>
    <row r="55" spans="1:17" x14ac:dyDescent="0.3">
      <c r="A55" s="182"/>
      <c r="B55" s="33" t="s">
        <v>16</v>
      </c>
      <c r="C55" s="122" t="str">
        <f>IF(ISBLANK(C52),"",INDEX($B$68:$K$79,O52,$G$1))</f>
        <v/>
      </c>
      <c r="D55" s="123"/>
      <c r="E55" s="177"/>
    </row>
    <row r="56" spans="1:17" ht="15" thickBot="1" x14ac:dyDescent="0.35">
      <c r="A56" s="183"/>
      <c r="B56" s="34" t="s">
        <v>17</v>
      </c>
      <c r="C56" s="35" t="str">
        <f>INDEX($B$140:$K$151,O52,$G$1)</f>
        <v/>
      </c>
      <c r="D56" s="36" t="str">
        <f>INDEX($B$84:$K$95,O52,$G$1)</f>
        <v/>
      </c>
      <c r="E56" s="178"/>
    </row>
    <row r="57" spans="1:17" x14ac:dyDescent="0.3">
      <c r="A57" s="181" t="str">
        <f>IF(ISBLANK(Jegyzőkönyv!B58),"",Jegyzőkönyv!B58)</f>
        <v/>
      </c>
      <c r="B57" s="31" t="s">
        <v>13</v>
      </c>
      <c r="C57" s="174">
        <f>INDEX($B$101:$K$112,O57,$G$1)</f>
        <v>0</v>
      </c>
      <c r="D57" s="175"/>
      <c r="E57" s="176" t="str">
        <f>Jegyzőkönyv!AH58</f>
        <v/>
      </c>
      <c r="O57" s="30">
        <v>12</v>
      </c>
    </row>
    <row r="58" spans="1:17" x14ac:dyDescent="0.3">
      <c r="A58" s="182"/>
      <c r="B58" s="32" t="s">
        <v>14</v>
      </c>
      <c r="C58" s="179">
        <f>INDEX($B$122:$K$133,O57,$G$1)</f>
        <v>0</v>
      </c>
      <c r="D58" s="180"/>
      <c r="E58" s="177"/>
    </row>
    <row r="59" spans="1:17" x14ac:dyDescent="0.3">
      <c r="A59" s="182"/>
      <c r="B59" s="33" t="s">
        <v>15</v>
      </c>
      <c r="C59" s="164">
        <f>SUM(C57:D58)</f>
        <v>0</v>
      </c>
      <c r="D59" s="165"/>
      <c r="E59" s="177"/>
    </row>
    <row r="60" spans="1:17" x14ac:dyDescent="0.3">
      <c r="A60" s="182"/>
      <c r="B60" s="33" t="s">
        <v>16</v>
      </c>
      <c r="C60" s="122" t="str">
        <f>IF(ISBLANK(C57),"",INDEX($B$68:$K$79,O57,$G$1))</f>
        <v/>
      </c>
      <c r="D60" s="123"/>
      <c r="E60" s="177"/>
    </row>
    <row r="61" spans="1:17" ht="15" thickBot="1" x14ac:dyDescent="0.35">
      <c r="A61" s="183"/>
      <c r="B61" s="34" t="s">
        <v>17</v>
      </c>
      <c r="C61" s="35" t="str">
        <f>INDEX($B$140:$K$151,O57,$G$1)</f>
        <v/>
      </c>
      <c r="D61" s="36" t="str">
        <f>INDEX($B$84:$K$95,O57,$G$1)</f>
        <v/>
      </c>
      <c r="E61" s="178"/>
    </row>
    <row r="62" spans="1:17" s="75" customFormat="1" x14ac:dyDescent="0.3">
      <c r="A62" s="76"/>
      <c r="B62" s="76"/>
      <c r="C62" s="76"/>
      <c r="D62" s="76"/>
      <c r="E62" s="76"/>
      <c r="N62" s="81"/>
      <c r="O62" s="81"/>
      <c r="P62" s="81"/>
      <c r="Q62" s="81"/>
    </row>
    <row r="63" spans="1:17" s="77" customFormat="1" x14ac:dyDescent="0.3">
      <c r="A63" s="78"/>
      <c r="B63" s="78"/>
      <c r="C63" s="78"/>
      <c r="D63" s="78"/>
      <c r="E63" s="78"/>
      <c r="N63" s="81"/>
      <c r="O63" s="81"/>
      <c r="P63" s="81"/>
      <c r="Q63" s="81"/>
    </row>
    <row r="64" spans="1:17" s="77" customFormat="1" x14ac:dyDescent="0.3">
      <c r="A64" s="78"/>
      <c r="B64" s="78"/>
      <c r="C64" s="78"/>
      <c r="D64" s="78"/>
      <c r="E64" s="78"/>
      <c r="N64" s="81"/>
      <c r="O64" s="81"/>
      <c r="P64" s="81"/>
      <c r="Q64" s="81"/>
    </row>
    <row r="65" spans="1:17" s="77" customFormat="1" hidden="1" x14ac:dyDescent="0.3">
      <c r="A65" s="78"/>
      <c r="B65" s="78"/>
      <c r="C65" s="78"/>
      <c r="D65" s="78"/>
      <c r="E65" s="78"/>
      <c r="N65" s="81"/>
      <c r="O65" s="81"/>
      <c r="P65" s="81"/>
      <c r="Q65" s="81"/>
    </row>
    <row r="66" spans="1:17" s="77" customFormat="1" hidden="1" x14ac:dyDescent="0.3">
      <c r="A66" s="78" t="s">
        <v>61</v>
      </c>
      <c r="B66" s="78"/>
      <c r="C66" s="78"/>
      <c r="D66" s="78"/>
      <c r="E66" s="78"/>
      <c r="N66" s="81"/>
      <c r="O66" s="81"/>
      <c r="P66" s="81"/>
      <c r="Q66" s="81"/>
    </row>
    <row r="67" spans="1:17" s="77" customFormat="1" hidden="1" x14ac:dyDescent="0.3">
      <c r="A67" s="78"/>
      <c r="B67" s="78" t="s">
        <v>1</v>
      </c>
      <c r="C67" s="78" t="s">
        <v>3</v>
      </c>
      <c r="D67" s="78" t="s">
        <v>4</v>
      </c>
      <c r="E67" s="78" t="s">
        <v>5</v>
      </c>
      <c r="F67" s="78" t="s">
        <v>6</v>
      </c>
      <c r="G67" s="78" t="s">
        <v>7</v>
      </c>
      <c r="H67" s="78" t="s">
        <v>8</v>
      </c>
      <c r="I67" s="78" t="s">
        <v>9</v>
      </c>
      <c r="J67" s="78" t="s">
        <v>10</v>
      </c>
      <c r="K67" s="78" t="s">
        <v>11</v>
      </c>
      <c r="N67" s="81"/>
      <c r="O67" s="81"/>
      <c r="P67" s="81"/>
      <c r="Q67" s="81"/>
    </row>
    <row r="68" spans="1:17" s="77" customFormat="1" hidden="1" x14ac:dyDescent="0.3">
      <c r="A68" s="78" t="s">
        <v>1</v>
      </c>
      <c r="B68" s="78">
        <f>Jegyzőkönyv!D6</f>
        <v>1</v>
      </c>
      <c r="C68" s="78">
        <f>Jegyzőkönyv!G6</f>
        <v>1</v>
      </c>
      <c r="D68" s="78">
        <f>Jegyzőkönyv!J6</f>
        <v>1</v>
      </c>
      <c r="E68" s="78">
        <f>Jegyzőkönyv!M6</f>
        <v>1</v>
      </c>
      <c r="F68" s="77">
        <f>Jegyzőkönyv!P6</f>
        <v>1</v>
      </c>
      <c r="G68" s="77">
        <f>Jegyzőkönyv!S6</f>
        <v>1</v>
      </c>
      <c r="H68" s="77">
        <f>Jegyzőkönyv!V6</f>
        <v>1</v>
      </c>
      <c r="I68" s="77">
        <f>Jegyzőkönyv!Y6</f>
        <v>3</v>
      </c>
      <c r="J68" s="77">
        <f>Jegyzőkönyv!AB6</f>
        <v>1</v>
      </c>
      <c r="K68" s="77" t="str">
        <f>Jegyzőkönyv!AE6</f>
        <v/>
      </c>
      <c r="N68" s="81"/>
      <c r="O68" s="81"/>
      <c r="P68" s="81"/>
      <c r="Q68" s="81"/>
    </row>
    <row r="69" spans="1:17" s="77" customFormat="1" hidden="1" x14ac:dyDescent="0.3">
      <c r="A69" s="78" t="s">
        <v>3</v>
      </c>
      <c r="B69" s="78">
        <f>Jegyzőkönyv!D11</f>
        <v>5</v>
      </c>
      <c r="C69" s="78">
        <f>Jegyzőkönyv!G11</f>
        <v>5</v>
      </c>
      <c r="D69" s="78">
        <f>Jegyzőkönyv!J11</f>
        <v>5</v>
      </c>
      <c r="E69" s="78">
        <f>Jegyzőkönyv!M11</f>
        <v>5</v>
      </c>
      <c r="F69" s="77">
        <f>Jegyzőkönyv!P11</f>
        <v>6</v>
      </c>
      <c r="G69" s="77">
        <f>Jegyzőkönyv!S11</f>
        <v>5</v>
      </c>
      <c r="H69" s="77">
        <f>Jegyzőkönyv!V11</f>
        <v>5</v>
      </c>
      <c r="I69" s="77">
        <f>Jegyzőkönyv!Y11</f>
        <v>5</v>
      </c>
      <c r="J69" s="77">
        <f>Jegyzőkönyv!AB11</f>
        <v>5</v>
      </c>
      <c r="K69" s="77" t="str">
        <f>Jegyzőkönyv!AE11</f>
        <v/>
      </c>
      <c r="N69" s="81"/>
      <c r="O69" s="81"/>
      <c r="P69" s="81"/>
      <c r="Q69" s="81"/>
    </row>
    <row r="70" spans="1:17" s="77" customFormat="1" hidden="1" x14ac:dyDescent="0.3">
      <c r="A70" s="78" t="s">
        <v>4</v>
      </c>
      <c r="B70" s="78">
        <f>Jegyzőkönyv!D16</f>
        <v>2</v>
      </c>
      <c r="C70" s="78">
        <f>Jegyzőkönyv!G16</f>
        <v>2</v>
      </c>
      <c r="D70" s="78">
        <f>Jegyzőkönyv!J16</f>
        <v>2</v>
      </c>
      <c r="E70" s="78">
        <f>Jegyzőkönyv!M16</f>
        <v>2</v>
      </c>
      <c r="F70" s="77">
        <f>Jegyzőkönyv!P16</f>
        <v>2</v>
      </c>
      <c r="G70" s="77">
        <f>Jegyzőkönyv!S16</f>
        <v>2</v>
      </c>
      <c r="H70" s="77">
        <f>Jegyzőkönyv!V16</f>
        <v>2</v>
      </c>
      <c r="I70" s="77">
        <f>Jegyzőkönyv!Y16</f>
        <v>1</v>
      </c>
      <c r="J70" s="77">
        <f>Jegyzőkönyv!AB16</f>
        <v>2</v>
      </c>
      <c r="K70" s="77" t="str">
        <f>Jegyzőkönyv!AE16</f>
        <v/>
      </c>
      <c r="N70" s="81"/>
      <c r="O70" s="81"/>
      <c r="P70" s="81"/>
      <c r="Q70" s="81"/>
    </row>
    <row r="71" spans="1:17" s="77" customFormat="1" hidden="1" x14ac:dyDescent="0.3">
      <c r="A71" s="78" t="s">
        <v>5</v>
      </c>
      <c r="B71" s="78">
        <f>Jegyzőkönyv!D21</f>
        <v>6</v>
      </c>
      <c r="C71" s="78">
        <f>Jegyzőkönyv!G21</f>
        <v>6</v>
      </c>
      <c r="D71" s="78">
        <f>Jegyzőkönyv!J21</f>
        <v>6</v>
      </c>
      <c r="E71" s="78">
        <f>Jegyzőkönyv!M21</f>
        <v>6</v>
      </c>
      <c r="F71" s="77">
        <f>Jegyzőkönyv!P21</f>
        <v>4</v>
      </c>
      <c r="G71" s="77">
        <f>Jegyzőkönyv!S21</f>
        <v>6</v>
      </c>
      <c r="H71" s="77">
        <f>Jegyzőkönyv!V21</f>
        <v>6</v>
      </c>
      <c r="I71" s="77">
        <f>Jegyzőkönyv!Y21</f>
        <v>6</v>
      </c>
      <c r="J71" s="77">
        <f>Jegyzőkönyv!AB21</f>
        <v>6</v>
      </c>
      <c r="K71" s="77" t="str">
        <f>Jegyzőkönyv!AE21</f>
        <v/>
      </c>
      <c r="N71" s="81"/>
      <c r="O71" s="81"/>
      <c r="P71" s="81"/>
      <c r="Q71" s="81"/>
    </row>
    <row r="72" spans="1:17" s="77" customFormat="1" hidden="1" x14ac:dyDescent="0.3">
      <c r="A72" s="78" t="s">
        <v>6</v>
      </c>
      <c r="B72" s="78">
        <f>Jegyzőkönyv!D26</f>
        <v>4</v>
      </c>
      <c r="C72" s="78">
        <f>Jegyzőkönyv!G26</f>
        <v>4</v>
      </c>
      <c r="D72" s="78">
        <f>Jegyzőkönyv!J26</f>
        <v>4</v>
      </c>
      <c r="E72" s="78">
        <f>Jegyzőkönyv!M26</f>
        <v>3</v>
      </c>
      <c r="F72" s="77">
        <f>Jegyzőkönyv!P26</f>
        <v>5</v>
      </c>
      <c r="G72" s="77">
        <f>Jegyzőkönyv!S26</f>
        <v>4</v>
      </c>
      <c r="H72" s="77">
        <f>Jegyzőkönyv!V26</f>
        <v>4</v>
      </c>
      <c r="I72" s="77">
        <f>Jegyzőkönyv!Y26</f>
        <v>4</v>
      </c>
      <c r="J72" s="77">
        <f>Jegyzőkönyv!AB26</f>
        <v>4</v>
      </c>
      <c r="K72" s="77" t="str">
        <f>Jegyzőkönyv!AE26</f>
        <v/>
      </c>
      <c r="N72" s="81"/>
      <c r="O72" s="81"/>
      <c r="P72" s="81"/>
      <c r="Q72" s="81"/>
    </row>
    <row r="73" spans="1:17" s="77" customFormat="1" hidden="1" x14ac:dyDescent="0.3">
      <c r="A73" s="78" t="s">
        <v>7</v>
      </c>
      <c r="B73" s="78">
        <f>Jegyzőkönyv!D31</f>
        <v>3</v>
      </c>
      <c r="C73" s="78">
        <f>Jegyzőkönyv!G31</f>
        <v>3</v>
      </c>
      <c r="D73" s="78">
        <f>Jegyzőkönyv!J31</f>
        <v>3</v>
      </c>
      <c r="E73" s="78">
        <f>Jegyzőkönyv!M31</f>
        <v>4</v>
      </c>
      <c r="F73" s="77">
        <f>Jegyzőkönyv!P31</f>
        <v>3</v>
      </c>
      <c r="G73" s="77">
        <f>Jegyzőkönyv!S31</f>
        <v>3</v>
      </c>
      <c r="H73" s="77">
        <f>Jegyzőkönyv!V31</f>
        <v>3</v>
      </c>
      <c r="I73" s="77">
        <f>Jegyzőkönyv!Y31</f>
        <v>2</v>
      </c>
      <c r="J73" s="77">
        <f>Jegyzőkönyv!AB31</f>
        <v>3</v>
      </c>
      <c r="K73" s="77" t="str">
        <f>Jegyzőkönyv!AE31</f>
        <v/>
      </c>
      <c r="N73" s="81"/>
      <c r="O73" s="81"/>
      <c r="P73" s="81"/>
      <c r="Q73" s="81"/>
    </row>
    <row r="74" spans="1:17" s="77" customFormat="1" hidden="1" x14ac:dyDescent="0.3">
      <c r="A74" s="78" t="s">
        <v>8</v>
      </c>
      <c r="B74" s="78" t="str">
        <f>Jegyzőkönyv!D36</f>
        <v/>
      </c>
      <c r="C74" s="78" t="str">
        <f>Jegyzőkönyv!G36</f>
        <v/>
      </c>
      <c r="D74" s="78" t="str">
        <f>Jegyzőkönyv!J36</f>
        <v/>
      </c>
      <c r="E74" s="78" t="str">
        <f>Jegyzőkönyv!M36</f>
        <v/>
      </c>
      <c r="F74" s="77" t="str">
        <f>Jegyzőkönyv!P36</f>
        <v/>
      </c>
      <c r="G74" s="77" t="str">
        <f>Jegyzőkönyv!S36</f>
        <v/>
      </c>
      <c r="H74" s="77" t="str">
        <f>Jegyzőkönyv!V36</f>
        <v/>
      </c>
      <c r="I74" s="77" t="str">
        <f>Jegyzőkönyv!Y36</f>
        <v/>
      </c>
      <c r="J74" s="77" t="str">
        <f>Jegyzőkönyv!AB36</f>
        <v/>
      </c>
      <c r="K74" s="77" t="str">
        <f>Jegyzőkönyv!AE36</f>
        <v/>
      </c>
      <c r="N74" s="81"/>
      <c r="O74" s="81"/>
      <c r="P74" s="81"/>
      <c r="Q74" s="81"/>
    </row>
    <row r="75" spans="1:17" s="77" customFormat="1" hidden="1" x14ac:dyDescent="0.3">
      <c r="A75" s="78" t="s">
        <v>9</v>
      </c>
      <c r="B75" s="78" t="str">
        <f>Jegyzőkönyv!D41</f>
        <v/>
      </c>
      <c r="C75" s="78" t="str">
        <f>Jegyzőkönyv!G41</f>
        <v/>
      </c>
      <c r="D75" s="78" t="str">
        <f>Jegyzőkönyv!J41</f>
        <v/>
      </c>
      <c r="E75" s="78" t="str">
        <f>Jegyzőkönyv!M41</f>
        <v/>
      </c>
      <c r="F75" s="77" t="str">
        <f>Jegyzőkönyv!P41</f>
        <v/>
      </c>
      <c r="G75" s="77" t="str">
        <f>Jegyzőkönyv!S41</f>
        <v/>
      </c>
      <c r="H75" s="77" t="str">
        <f>Jegyzőkönyv!V41</f>
        <v/>
      </c>
      <c r="I75" s="77" t="str">
        <f>Jegyzőkönyv!Y41</f>
        <v/>
      </c>
      <c r="J75" s="77" t="str">
        <f>Jegyzőkönyv!AB41</f>
        <v/>
      </c>
      <c r="K75" s="77" t="str">
        <f>Jegyzőkönyv!AE41</f>
        <v/>
      </c>
      <c r="N75" s="81"/>
      <c r="O75" s="81"/>
      <c r="P75" s="81"/>
      <c r="Q75" s="81"/>
    </row>
    <row r="76" spans="1:17" s="77" customFormat="1" hidden="1" x14ac:dyDescent="0.3">
      <c r="A76" s="78" t="s">
        <v>10</v>
      </c>
      <c r="B76" s="78" t="str">
        <f>Jegyzőkönyv!D46</f>
        <v/>
      </c>
      <c r="C76" s="78" t="str">
        <f>Jegyzőkönyv!G46</f>
        <v/>
      </c>
      <c r="D76" s="78" t="str">
        <f>Jegyzőkönyv!J46</f>
        <v/>
      </c>
      <c r="E76" s="78" t="str">
        <f>Jegyzőkönyv!M46</f>
        <v/>
      </c>
      <c r="F76" s="77" t="str">
        <f>Jegyzőkönyv!P46</f>
        <v/>
      </c>
      <c r="G76" s="77" t="str">
        <f>Jegyzőkönyv!S46</f>
        <v/>
      </c>
      <c r="H76" s="77" t="str">
        <f>Jegyzőkönyv!V46</f>
        <v/>
      </c>
      <c r="I76" s="77" t="str">
        <f>Jegyzőkönyv!Y46</f>
        <v/>
      </c>
      <c r="J76" s="77" t="str">
        <f>Jegyzőkönyv!AB46</f>
        <v/>
      </c>
      <c r="K76" s="77" t="str">
        <f>Jegyzőkönyv!AE46</f>
        <v/>
      </c>
      <c r="N76" s="81"/>
      <c r="O76" s="81"/>
      <c r="P76" s="81"/>
      <c r="Q76" s="81"/>
    </row>
    <row r="77" spans="1:17" s="77" customFormat="1" hidden="1" x14ac:dyDescent="0.3">
      <c r="A77" s="78" t="s">
        <v>11</v>
      </c>
      <c r="B77" s="78" t="str">
        <f>Jegyzőkönyv!D51</f>
        <v/>
      </c>
      <c r="C77" s="78" t="str">
        <f>Jegyzőkönyv!G51</f>
        <v/>
      </c>
      <c r="D77" s="78" t="str">
        <f>Jegyzőkönyv!J51</f>
        <v/>
      </c>
      <c r="E77" s="78" t="str">
        <f>Jegyzőkönyv!M51</f>
        <v/>
      </c>
      <c r="F77" s="77" t="str">
        <f>Jegyzőkönyv!P51</f>
        <v/>
      </c>
      <c r="G77" s="77" t="str">
        <f>Jegyzőkönyv!S51</f>
        <v/>
      </c>
      <c r="H77" s="77" t="str">
        <f>Jegyzőkönyv!V51</f>
        <v/>
      </c>
      <c r="I77" s="77" t="str">
        <f>Jegyzőkönyv!Y51</f>
        <v/>
      </c>
      <c r="J77" s="77" t="str">
        <f>Jegyzőkönyv!AB51</f>
        <v/>
      </c>
      <c r="K77" s="77" t="str">
        <f>Jegyzőkönyv!AE51</f>
        <v/>
      </c>
      <c r="N77" s="81"/>
      <c r="O77" s="81"/>
      <c r="P77" s="81"/>
      <c r="Q77" s="81"/>
    </row>
    <row r="78" spans="1:17" s="77" customFormat="1" hidden="1" x14ac:dyDescent="0.3">
      <c r="A78" s="78" t="s">
        <v>59</v>
      </c>
      <c r="B78" s="78" t="str">
        <f>Jegyzőkönyv!D56</f>
        <v/>
      </c>
      <c r="C78" s="78" t="str">
        <f>Jegyzőkönyv!G56</f>
        <v/>
      </c>
      <c r="D78" s="78" t="str">
        <f>Jegyzőkönyv!J56</f>
        <v/>
      </c>
      <c r="E78" s="78" t="str">
        <f>Jegyzőkönyv!M56</f>
        <v/>
      </c>
      <c r="F78" s="77" t="str">
        <f>Jegyzőkönyv!P56</f>
        <v/>
      </c>
      <c r="G78" s="77" t="str">
        <f>Jegyzőkönyv!S56</f>
        <v/>
      </c>
      <c r="H78" s="77" t="str">
        <f>Jegyzőkönyv!V56</f>
        <v/>
      </c>
      <c r="I78" s="77" t="str">
        <f>Jegyzőkönyv!Y56</f>
        <v/>
      </c>
      <c r="J78" s="77" t="str">
        <f>Jegyzőkönyv!AB56</f>
        <v/>
      </c>
      <c r="K78" s="77" t="str">
        <f>Jegyzőkönyv!AE56</f>
        <v/>
      </c>
      <c r="N78" s="81"/>
      <c r="O78" s="81"/>
      <c r="P78" s="81"/>
      <c r="Q78" s="81"/>
    </row>
    <row r="79" spans="1:17" s="77" customFormat="1" hidden="1" x14ac:dyDescent="0.3">
      <c r="A79" s="78" t="s">
        <v>60</v>
      </c>
      <c r="B79" s="78" t="str">
        <f>Jegyzőkönyv!D61</f>
        <v/>
      </c>
      <c r="C79" s="78" t="str">
        <f>Jegyzőkönyv!G61</f>
        <v/>
      </c>
      <c r="D79" s="78" t="str">
        <f>Jegyzőkönyv!J61</f>
        <v/>
      </c>
      <c r="E79" s="78" t="str">
        <f>Jegyzőkönyv!M61</f>
        <v/>
      </c>
      <c r="F79" s="77" t="str">
        <f>Jegyzőkönyv!P61</f>
        <v/>
      </c>
      <c r="G79" s="77" t="str">
        <f>Jegyzőkönyv!S61</f>
        <v/>
      </c>
      <c r="H79" s="77" t="str">
        <f>Jegyzőkönyv!V61</f>
        <v/>
      </c>
      <c r="I79" s="77" t="str">
        <f>Jegyzőkönyv!Y61</f>
        <v/>
      </c>
      <c r="J79" s="77" t="str">
        <f>Jegyzőkönyv!AB61</f>
        <v/>
      </c>
      <c r="K79" s="77" t="str">
        <f>Jegyzőkönyv!AE61</f>
        <v/>
      </c>
      <c r="N79" s="81"/>
      <c r="O79" s="81"/>
      <c r="P79" s="81"/>
      <c r="Q79" s="81"/>
    </row>
    <row r="80" spans="1:17" s="77" customFormat="1" hidden="1" x14ac:dyDescent="0.3">
      <c r="A80" s="78"/>
      <c r="B80" s="78"/>
      <c r="C80" s="78"/>
      <c r="D80" s="78"/>
      <c r="E80" s="78"/>
      <c r="N80" s="81"/>
      <c r="O80" s="81"/>
      <c r="P80" s="81"/>
      <c r="Q80" s="81"/>
    </row>
    <row r="81" spans="1:17" s="77" customFormat="1" hidden="1" x14ac:dyDescent="0.3">
      <c r="A81" s="78"/>
      <c r="B81" s="78"/>
      <c r="C81" s="78"/>
      <c r="D81" s="78"/>
      <c r="E81" s="78"/>
      <c r="N81" s="81"/>
      <c r="O81" s="81"/>
      <c r="P81" s="81"/>
      <c r="Q81" s="81"/>
    </row>
    <row r="82" spans="1:17" s="77" customFormat="1" hidden="1" x14ac:dyDescent="0.3">
      <c r="A82" s="78" t="s">
        <v>62</v>
      </c>
      <c r="B82" s="78"/>
      <c r="C82" s="78"/>
      <c r="D82" s="78"/>
      <c r="E82" s="78"/>
      <c r="N82" s="81"/>
      <c r="O82" s="81"/>
      <c r="P82" s="81"/>
      <c r="Q82" s="81"/>
    </row>
    <row r="83" spans="1:17" s="77" customFormat="1" hidden="1" x14ac:dyDescent="0.3">
      <c r="A83" s="78"/>
      <c r="B83" s="78" t="s">
        <v>1</v>
      </c>
      <c r="C83" s="78" t="s">
        <v>3</v>
      </c>
      <c r="D83" s="78" t="s">
        <v>4</v>
      </c>
      <c r="E83" s="78" t="s">
        <v>5</v>
      </c>
      <c r="F83" s="78" t="s">
        <v>6</v>
      </c>
      <c r="G83" s="78" t="s">
        <v>7</v>
      </c>
      <c r="H83" s="78" t="s">
        <v>8</v>
      </c>
      <c r="I83" s="78" t="s">
        <v>9</v>
      </c>
      <c r="J83" s="78" t="s">
        <v>10</v>
      </c>
      <c r="K83" s="78" t="s">
        <v>11</v>
      </c>
      <c r="N83" s="81"/>
      <c r="O83" s="81"/>
      <c r="P83" s="81"/>
      <c r="Q83" s="81"/>
    </row>
    <row r="84" spans="1:17" s="77" customFormat="1" hidden="1" x14ac:dyDescent="0.3">
      <c r="A84" s="78" t="s">
        <v>1</v>
      </c>
      <c r="B84" s="78">
        <f>Jegyzőkönyv!E7</f>
        <v>6</v>
      </c>
      <c r="C84" s="78">
        <f>Jegyzőkönyv!H7</f>
        <v>12</v>
      </c>
      <c r="D84" s="78">
        <f>Jegyzőkönyv!K7</f>
        <v>18</v>
      </c>
      <c r="E84" s="78">
        <f>Jegyzőkönyv!N7</f>
        <v>24</v>
      </c>
      <c r="F84" s="77">
        <f>Jegyzőkönyv!Q7</f>
        <v>30</v>
      </c>
      <c r="G84" s="77">
        <f>Jegyzőkönyv!T7</f>
        <v>36</v>
      </c>
      <c r="H84" s="77">
        <f>Jegyzőkönyv!W7</f>
        <v>42</v>
      </c>
      <c r="I84" s="77">
        <f>Jegyzőkönyv!Z7</f>
        <v>46</v>
      </c>
      <c r="J84" s="77">
        <f>Jegyzőkönyv!AC7</f>
        <v>52</v>
      </c>
      <c r="K84" s="77" t="str">
        <f>Jegyzőkönyv!AF7</f>
        <v/>
      </c>
      <c r="N84" s="81"/>
      <c r="O84" s="81"/>
      <c r="P84" s="81"/>
      <c r="Q84" s="81"/>
    </row>
    <row r="85" spans="1:17" s="77" customFormat="1" hidden="1" x14ac:dyDescent="0.3">
      <c r="A85" s="78" t="s">
        <v>3</v>
      </c>
      <c r="B85" s="78">
        <f>Jegyzőkönyv!E12</f>
        <v>2</v>
      </c>
      <c r="C85" s="78">
        <f>Jegyzőkönyv!H12</f>
        <v>4</v>
      </c>
      <c r="D85" s="78">
        <f>Jegyzőkönyv!K12</f>
        <v>6</v>
      </c>
      <c r="E85" s="78">
        <f>Jegyzőkönyv!N12</f>
        <v>8</v>
      </c>
      <c r="F85" s="77">
        <f>Jegyzőkönyv!Q12</f>
        <v>9</v>
      </c>
      <c r="G85" s="77">
        <f>Jegyzőkönyv!T12</f>
        <v>11</v>
      </c>
      <c r="H85" s="77">
        <f>Jegyzőkönyv!W12</f>
        <v>13</v>
      </c>
      <c r="I85" s="77">
        <f>Jegyzőkönyv!Z12</f>
        <v>15</v>
      </c>
      <c r="J85" s="77">
        <f>Jegyzőkönyv!AC12</f>
        <v>17</v>
      </c>
      <c r="K85" s="77" t="str">
        <f>Jegyzőkönyv!AF12</f>
        <v/>
      </c>
      <c r="N85" s="81"/>
      <c r="O85" s="81"/>
      <c r="P85" s="81"/>
      <c r="Q85" s="81"/>
    </row>
    <row r="86" spans="1:17" s="77" customFormat="1" hidden="1" x14ac:dyDescent="0.3">
      <c r="A86" s="78" t="s">
        <v>4</v>
      </c>
      <c r="B86" s="78">
        <f>Jegyzőkönyv!E17</f>
        <v>5</v>
      </c>
      <c r="C86" s="78">
        <f>Jegyzőkönyv!H17</f>
        <v>10</v>
      </c>
      <c r="D86" s="78">
        <f>Jegyzőkönyv!K17</f>
        <v>15</v>
      </c>
      <c r="E86" s="78">
        <f>Jegyzőkönyv!N17</f>
        <v>20</v>
      </c>
      <c r="F86" s="77">
        <f>Jegyzőkönyv!Q17</f>
        <v>25</v>
      </c>
      <c r="G86" s="77">
        <f>Jegyzőkönyv!T17</f>
        <v>30</v>
      </c>
      <c r="H86" s="77">
        <f>Jegyzőkönyv!W17</f>
        <v>35</v>
      </c>
      <c r="I86" s="77">
        <f>Jegyzőkönyv!Z17</f>
        <v>41</v>
      </c>
      <c r="J86" s="77">
        <f>Jegyzőkönyv!AC17</f>
        <v>46</v>
      </c>
      <c r="K86" s="77" t="str">
        <f>Jegyzőkönyv!AF17</f>
        <v/>
      </c>
      <c r="N86" s="81"/>
      <c r="O86" s="81"/>
      <c r="P86" s="81"/>
      <c r="Q86" s="81"/>
    </row>
    <row r="87" spans="1:17" s="77" customFormat="1" hidden="1" x14ac:dyDescent="0.3">
      <c r="A87" s="78" t="s">
        <v>5</v>
      </c>
      <c r="B87" s="78">
        <f>Jegyzőkönyv!E22</f>
        <v>1</v>
      </c>
      <c r="C87" s="78">
        <f>Jegyzőkönyv!H22</f>
        <v>2</v>
      </c>
      <c r="D87" s="78">
        <f>Jegyzőkönyv!K22</f>
        <v>3</v>
      </c>
      <c r="E87" s="78">
        <f>Jegyzőkönyv!N22</f>
        <v>4</v>
      </c>
      <c r="F87" s="77">
        <f>Jegyzőkönyv!Q22</f>
        <v>7</v>
      </c>
      <c r="G87" s="77">
        <f>Jegyzőkönyv!T22</f>
        <v>8</v>
      </c>
      <c r="H87" s="77">
        <f>Jegyzőkönyv!W22</f>
        <v>9</v>
      </c>
      <c r="I87" s="77">
        <f>Jegyzőkönyv!Z22</f>
        <v>10</v>
      </c>
      <c r="J87" s="77">
        <f>Jegyzőkönyv!AC22</f>
        <v>11</v>
      </c>
      <c r="K87" s="77" t="str">
        <f>Jegyzőkönyv!AF22</f>
        <v/>
      </c>
      <c r="N87" s="81"/>
      <c r="O87" s="81"/>
      <c r="P87" s="81"/>
      <c r="Q87" s="81"/>
    </row>
    <row r="88" spans="1:17" s="77" customFormat="1" hidden="1" x14ac:dyDescent="0.3">
      <c r="A88" s="78" t="s">
        <v>6</v>
      </c>
      <c r="B88" s="78">
        <f>Jegyzőkönyv!E27</f>
        <v>3</v>
      </c>
      <c r="C88" s="78">
        <f>Jegyzőkönyv!H27</f>
        <v>6</v>
      </c>
      <c r="D88" s="78">
        <f>Jegyzőkönyv!K27</f>
        <v>9</v>
      </c>
      <c r="E88" s="78">
        <f>Jegyzőkönyv!N27</f>
        <v>13</v>
      </c>
      <c r="F88" s="77">
        <f>Jegyzőkönyv!Q27</f>
        <v>15</v>
      </c>
      <c r="G88" s="77">
        <f>Jegyzőkönyv!T27</f>
        <v>18</v>
      </c>
      <c r="H88" s="77">
        <f>Jegyzőkönyv!W27</f>
        <v>21</v>
      </c>
      <c r="I88" s="77">
        <f>Jegyzőkönyv!Z27</f>
        <v>24</v>
      </c>
      <c r="J88" s="77">
        <f>Jegyzőkönyv!AC27</f>
        <v>27</v>
      </c>
      <c r="K88" s="77" t="str">
        <f>Jegyzőkönyv!AF27</f>
        <v/>
      </c>
      <c r="N88" s="81"/>
      <c r="O88" s="81"/>
      <c r="P88" s="81"/>
      <c r="Q88" s="81"/>
    </row>
    <row r="89" spans="1:17" s="77" customFormat="1" hidden="1" x14ac:dyDescent="0.3">
      <c r="A89" s="78" t="s">
        <v>7</v>
      </c>
      <c r="B89" s="78">
        <f>Jegyzőkönyv!E32</f>
        <v>4</v>
      </c>
      <c r="C89" s="78">
        <f>Jegyzőkönyv!H32</f>
        <v>8</v>
      </c>
      <c r="D89" s="78">
        <f>Jegyzőkönyv!K32</f>
        <v>12</v>
      </c>
      <c r="E89" s="78">
        <f>Jegyzőkönyv!N32</f>
        <v>15</v>
      </c>
      <c r="F89" s="77">
        <f>Jegyzőkönyv!Q32</f>
        <v>19</v>
      </c>
      <c r="G89" s="77">
        <f>Jegyzőkönyv!T32</f>
        <v>23</v>
      </c>
      <c r="H89" s="77">
        <f>Jegyzőkönyv!W32</f>
        <v>27</v>
      </c>
      <c r="I89" s="77">
        <f>Jegyzőkönyv!Z32</f>
        <v>32</v>
      </c>
      <c r="J89" s="77">
        <f>Jegyzőkönyv!AC32</f>
        <v>36</v>
      </c>
      <c r="K89" s="77" t="str">
        <f>Jegyzőkönyv!AF32</f>
        <v/>
      </c>
      <c r="N89" s="81"/>
      <c r="O89" s="81"/>
      <c r="P89" s="81"/>
      <c r="Q89" s="81"/>
    </row>
    <row r="90" spans="1:17" s="77" customFormat="1" hidden="1" x14ac:dyDescent="0.3">
      <c r="A90" s="78" t="s">
        <v>8</v>
      </c>
      <c r="B90" s="78" t="str">
        <f>Jegyzőkönyv!E37</f>
        <v/>
      </c>
      <c r="C90" s="78" t="str">
        <f>Jegyzőkönyv!H37</f>
        <v/>
      </c>
      <c r="D90" s="78" t="str">
        <f>Jegyzőkönyv!K37</f>
        <v/>
      </c>
      <c r="E90" s="78" t="str">
        <f>Jegyzőkönyv!N37</f>
        <v/>
      </c>
      <c r="F90" s="77" t="str">
        <f>Jegyzőkönyv!Q37</f>
        <v/>
      </c>
      <c r="G90" s="77" t="str">
        <f>Jegyzőkönyv!T37</f>
        <v/>
      </c>
      <c r="H90" s="77" t="str">
        <f>Jegyzőkönyv!W37</f>
        <v/>
      </c>
      <c r="I90" s="77" t="str">
        <f>Jegyzőkönyv!Z37</f>
        <v/>
      </c>
      <c r="J90" s="77" t="str">
        <f>Jegyzőkönyv!AC37</f>
        <v/>
      </c>
      <c r="K90" s="77" t="str">
        <f>Jegyzőkönyv!AF37</f>
        <v/>
      </c>
      <c r="N90" s="81"/>
      <c r="O90" s="81"/>
      <c r="P90" s="81"/>
      <c r="Q90" s="81"/>
    </row>
    <row r="91" spans="1:17" s="77" customFormat="1" hidden="1" x14ac:dyDescent="0.3">
      <c r="A91" s="78" t="s">
        <v>9</v>
      </c>
      <c r="B91" s="78" t="str">
        <f>Jegyzőkönyv!E42</f>
        <v/>
      </c>
      <c r="C91" s="78" t="str">
        <f>Jegyzőkönyv!H42</f>
        <v/>
      </c>
      <c r="D91" s="78" t="str">
        <f>Jegyzőkönyv!K42</f>
        <v/>
      </c>
      <c r="E91" s="78" t="str">
        <f>Jegyzőkönyv!N42</f>
        <v/>
      </c>
      <c r="F91" s="77" t="str">
        <f>Jegyzőkönyv!Q42</f>
        <v/>
      </c>
      <c r="G91" s="77" t="str">
        <f>Jegyzőkönyv!T42</f>
        <v/>
      </c>
      <c r="H91" s="77" t="str">
        <f>Jegyzőkönyv!W42</f>
        <v/>
      </c>
      <c r="I91" s="77" t="str">
        <f>Jegyzőkönyv!Z42</f>
        <v/>
      </c>
      <c r="J91" s="77" t="str">
        <f>Jegyzőkönyv!AC42</f>
        <v/>
      </c>
      <c r="K91" s="77" t="str">
        <f>Jegyzőkönyv!AF42</f>
        <v/>
      </c>
      <c r="N91" s="81"/>
      <c r="O91" s="81"/>
      <c r="P91" s="81"/>
      <c r="Q91" s="81"/>
    </row>
    <row r="92" spans="1:17" s="77" customFormat="1" hidden="1" x14ac:dyDescent="0.3">
      <c r="A92" s="78" t="s">
        <v>10</v>
      </c>
      <c r="B92" s="78" t="str">
        <f>Jegyzőkönyv!E47</f>
        <v/>
      </c>
      <c r="C92" s="78" t="str">
        <f>Jegyzőkönyv!H47</f>
        <v/>
      </c>
      <c r="D92" s="78" t="str">
        <f>Jegyzőkönyv!K47</f>
        <v/>
      </c>
      <c r="E92" s="78" t="str">
        <f>Jegyzőkönyv!N47</f>
        <v/>
      </c>
      <c r="F92" s="77" t="str">
        <f>Jegyzőkönyv!Q47</f>
        <v/>
      </c>
      <c r="G92" s="77" t="str">
        <f>Jegyzőkönyv!T47</f>
        <v/>
      </c>
      <c r="H92" s="77" t="str">
        <f>Jegyzőkönyv!W47</f>
        <v/>
      </c>
      <c r="I92" s="77" t="str">
        <f>Jegyzőkönyv!Z47</f>
        <v/>
      </c>
      <c r="J92" s="77" t="str">
        <f>Jegyzőkönyv!AC47</f>
        <v/>
      </c>
      <c r="K92" s="77" t="str">
        <f>Jegyzőkönyv!AF47</f>
        <v/>
      </c>
      <c r="N92" s="81"/>
      <c r="O92" s="81"/>
      <c r="P92" s="81"/>
      <c r="Q92" s="81"/>
    </row>
    <row r="93" spans="1:17" s="77" customFormat="1" hidden="1" x14ac:dyDescent="0.3">
      <c r="A93" s="78" t="s">
        <v>11</v>
      </c>
      <c r="B93" s="78" t="str">
        <f>Jegyzőkönyv!E52</f>
        <v/>
      </c>
      <c r="C93" s="78" t="str">
        <f>Jegyzőkönyv!H52</f>
        <v/>
      </c>
      <c r="D93" s="78" t="str">
        <f>Jegyzőkönyv!K52</f>
        <v/>
      </c>
      <c r="E93" s="78" t="str">
        <f>Jegyzőkönyv!N52</f>
        <v/>
      </c>
      <c r="F93" s="77" t="str">
        <f>Jegyzőkönyv!Q52</f>
        <v/>
      </c>
      <c r="G93" s="77" t="str">
        <f>Jegyzőkönyv!T52</f>
        <v/>
      </c>
      <c r="H93" s="77" t="str">
        <f>Jegyzőkönyv!W52</f>
        <v/>
      </c>
      <c r="I93" s="77" t="str">
        <f>Jegyzőkönyv!Z52</f>
        <v/>
      </c>
      <c r="J93" s="77" t="str">
        <f>Jegyzőkönyv!AC52</f>
        <v/>
      </c>
      <c r="K93" s="77" t="str">
        <f>Jegyzőkönyv!AF52</f>
        <v/>
      </c>
      <c r="N93" s="81"/>
      <c r="O93" s="81"/>
      <c r="P93" s="81"/>
      <c r="Q93" s="81"/>
    </row>
    <row r="94" spans="1:17" s="77" customFormat="1" hidden="1" x14ac:dyDescent="0.3">
      <c r="A94" s="78" t="s">
        <v>59</v>
      </c>
      <c r="B94" s="78" t="str">
        <f>Jegyzőkönyv!E57</f>
        <v/>
      </c>
      <c r="C94" s="78" t="str">
        <f>Jegyzőkönyv!H57</f>
        <v/>
      </c>
      <c r="D94" s="78" t="str">
        <f>Jegyzőkönyv!K57</f>
        <v/>
      </c>
      <c r="E94" s="78" t="str">
        <f>Jegyzőkönyv!N57</f>
        <v/>
      </c>
      <c r="F94" s="77" t="str">
        <f>Jegyzőkönyv!Q57</f>
        <v/>
      </c>
      <c r="G94" s="77" t="str">
        <f>Jegyzőkönyv!T57</f>
        <v/>
      </c>
      <c r="H94" s="77" t="str">
        <f>Jegyzőkönyv!W57</f>
        <v/>
      </c>
      <c r="I94" s="77" t="str">
        <f>Jegyzőkönyv!Z57</f>
        <v/>
      </c>
      <c r="J94" s="77" t="str">
        <f>Jegyzőkönyv!AC57</f>
        <v/>
      </c>
      <c r="K94" s="77" t="str">
        <f>Jegyzőkönyv!AF57</f>
        <v/>
      </c>
      <c r="N94" s="81"/>
      <c r="O94" s="81"/>
      <c r="P94" s="81"/>
      <c r="Q94" s="81"/>
    </row>
    <row r="95" spans="1:17" s="77" customFormat="1" hidden="1" x14ac:dyDescent="0.3">
      <c r="A95" s="78" t="s">
        <v>60</v>
      </c>
      <c r="B95" s="78" t="str">
        <f>Jegyzőkönyv!E62</f>
        <v/>
      </c>
      <c r="C95" s="78" t="str">
        <f>Jegyzőkönyv!H62</f>
        <v/>
      </c>
      <c r="D95" s="78" t="str">
        <f>Jegyzőkönyv!K62</f>
        <v/>
      </c>
      <c r="E95" s="78" t="str">
        <f>Jegyzőkönyv!N62</f>
        <v/>
      </c>
      <c r="F95" s="77" t="str">
        <f>Jegyzőkönyv!Q62</f>
        <v/>
      </c>
      <c r="G95" s="77" t="str">
        <f>Jegyzőkönyv!T62</f>
        <v/>
      </c>
      <c r="H95" s="77" t="str">
        <f>Jegyzőkönyv!W62</f>
        <v/>
      </c>
      <c r="I95" s="77" t="str">
        <f>Jegyzőkönyv!Z62</f>
        <v/>
      </c>
      <c r="J95" s="77" t="str">
        <f>Jegyzőkönyv!AC62</f>
        <v/>
      </c>
      <c r="K95" s="77" t="str">
        <f>Jegyzőkönyv!AF62</f>
        <v/>
      </c>
      <c r="N95" s="81"/>
      <c r="O95" s="81"/>
      <c r="P95" s="81"/>
      <c r="Q95" s="81"/>
    </row>
    <row r="96" spans="1:17" s="77" customFormat="1" hidden="1" x14ac:dyDescent="0.3">
      <c r="A96" s="78"/>
      <c r="B96" s="78"/>
      <c r="C96" s="78"/>
      <c r="D96" s="78"/>
      <c r="E96" s="78"/>
      <c r="N96" s="81"/>
      <c r="O96" s="81"/>
      <c r="P96" s="81"/>
      <c r="Q96" s="81"/>
    </row>
    <row r="97" spans="1:17" s="78" customFormat="1" hidden="1" x14ac:dyDescent="0.3">
      <c r="N97" s="68"/>
      <c r="O97" s="68"/>
      <c r="P97" s="68"/>
      <c r="Q97" s="68"/>
    </row>
    <row r="98" spans="1:17" s="78" customFormat="1" hidden="1" x14ac:dyDescent="0.3">
      <c r="N98" s="68"/>
      <c r="O98" s="68"/>
      <c r="P98" s="68"/>
      <c r="Q98" s="68"/>
    </row>
    <row r="99" spans="1:17" s="78" customFormat="1" hidden="1" x14ac:dyDescent="0.3">
      <c r="A99" s="78" t="s">
        <v>22</v>
      </c>
      <c r="N99" s="68"/>
      <c r="O99" s="68"/>
      <c r="P99" s="68"/>
      <c r="Q99" s="68"/>
    </row>
    <row r="100" spans="1:17" s="78" customFormat="1" hidden="1" x14ac:dyDescent="0.3">
      <c r="B100" s="78" t="s">
        <v>1</v>
      </c>
      <c r="C100" s="78" t="s">
        <v>3</v>
      </c>
      <c r="D100" s="78" t="s">
        <v>4</v>
      </c>
      <c r="E100" s="78" t="s">
        <v>5</v>
      </c>
      <c r="F100" s="78" t="s">
        <v>6</v>
      </c>
      <c r="G100" s="78" t="s">
        <v>7</v>
      </c>
      <c r="H100" s="78" t="s">
        <v>8</v>
      </c>
      <c r="I100" s="78" t="s">
        <v>9</v>
      </c>
      <c r="J100" s="78" t="s">
        <v>10</v>
      </c>
      <c r="K100" s="78" t="s">
        <v>11</v>
      </c>
      <c r="N100" s="68"/>
      <c r="O100" s="68"/>
      <c r="P100" s="68"/>
      <c r="Q100" s="68"/>
    </row>
    <row r="101" spans="1:17" s="78" customFormat="1" hidden="1" x14ac:dyDescent="0.3">
      <c r="A101" s="78" t="s">
        <v>1</v>
      </c>
      <c r="B101" s="78">
        <f>Jegyzőkönyv!D3</f>
        <v>1.2435185185185186E-3</v>
      </c>
      <c r="C101" s="78">
        <f>Jegyzőkönyv!G3</f>
        <v>1.2042824074074074E-3</v>
      </c>
      <c r="D101" s="78">
        <f>Jegyzőkönyv!J3</f>
        <v>1.8211805555555555E-3</v>
      </c>
      <c r="E101" s="78">
        <f>Jegyzőkönyv!M3</f>
        <v>2.4542824074074076E-3</v>
      </c>
      <c r="F101" s="78">
        <f>Jegyzőkönyv!P3</f>
        <v>2.3020833333333335E-4</v>
      </c>
      <c r="G101" s="78">
        <f>Jegyzőkönyv!S3</f>
        <v>1.1804398148148149E-3</v>
      </c>
      <c r="H101" s="78">
        <f>Jegyzőkönyv!V3</f>
        <v>1.6104166666666665E-3</v>
      </c>
      <c r="I101" s="78">
        <f>Jegyzőkönyv!Y3</f>
        <v>1.1525462962962963E-3</v>
      </c>
      <c r="J101" s="78">
        <f>Jegyzőkönyv!AB3</f>
        <v>1.5451388888888889E-3</v>
      </c>
      <c r="K101" s="79">
        <f>Jegyzőkönyv!AE3</f>
        <v>0</v>
      </c>
      <c r="N101" s="68"/>
      <c r="O101" s="68"/>
      <c r="P101" s="68"/>
      <c r="Q101" s="68"/>
    </row>
    <row r="102" spans="1:17" s="78" customFormat="1" hidden="1" x14ac:dyDescent="0.3">
      <c r="A102" s="78" t="s">
        <v>3</v>
      </c>
      <c r="B102" s="78">
        <f>Jegyzőkönyv!D8</f>
        <v>1.3665509259259258E-3</v>
      </c>
      <c r="C102" s="78">
        <f>Jegyzőkönyv!G8</f>
        <v>1.852199074074074E-3</v>
      </c>
      <c r="D102" s="78">
        <f>Jegyzőkönyv!J8</f>
        <v>2.2488425925925926E-3</v>
      </c>
      <c r="E102" s="78">
        <f>Jegyzőkönyv!M8</f>
        <v>2.8836805555555556E-3</v>
      </c>
      <c r="F102" s="78">
        <f>Jegyzőkönyv!P8</f>
        <v>4.8310185185185186E-4</v>
      </c>
      <c r="G102" s="78">
        <f>Jegyzőkönyv!S8</f>
        <v>1.464699074074074E-3</v>
      </c>
      <c r="H102" s="78">
        <f>Jegyzőkönyv!V8</f>
        <v>2.0751157407407407E-3</v>
      </c>
      <c r="I102" s="78">
        <f>Jegyzőkönyv!Y8</f>
        <v>1.614236111111111E-3</v>
      </c>
      <c r="J102" s="78">
        <f>Jegyzőkönyv!AB8</f>
        <v>1.826273148148148E-3</v>
      </c>
      <c r="K102" s="79">
        <f>Jegyzőkönyv!AE8</f>
        <v>0</v>
      </c>
      <c r="N102" s="68"/>
      <c r="O102" s="68"/>
      <c r="P102" s="68"/>
      <c r="Q102" s="68"/>
    </row>
    <row r="103" spans="1:17" s="78" customFormat="1" hidden="1" x14ac:dyDescent="0.3">
      <c r="A103" s="78" t="s">
        <v>4</v>
      </c>
      <c r="B103" s="78">
        <f>Jegyzőkönyv!D13</f>
        <v>1.2364583333333333E-3</v>
      </c>
      <c r="C103" s="78">
        <f>Jegyzőkönyv!G13</f>
        <v>1.2038194444444444E-3</v>
      </c>
      <c r="D103" s="78">
        <f>Jegyzőkönyv!J13</f>
        <v>1.8518518518518519E-3</v>
      </c>
      <c r="E103" s="78">
        <f>Jegyzőkönyv!M13</f>
        <v>2.5526620370370373E-3</v>
      </c>
      <c r="F103" s="78">
        <f>Jegyzőkönyv!P13</f>
        <v>2.4074074074074075E-4</v>
      </c>
      <c r="G103" s="78">
        <f>Jegyzőkönyv!S13</f>
        <v>1.1859953703703705E-3</v>
      </c>
      <c r="H103" s="78">
        <f>Jegyzőkönyv!V13</f>
        <v>1.671875E-3</v>
      </c>
      <c r="I103" s="78">
        <f>Jegyzőkönyv!Y13</f>
        <v>1.1158564814814813E-3</v>
      </c>
      <c r="J103" s="78">
        <f>Jegyzőkönyv!AB13</f>
        <v>1.6201388888888888E-3</v>
      </c>
      <c r="K103" s="79">
        <f>Jegyzőkönyv!AE13</f>
        <v>0</v>
      </c>
      <c r="N103" s="68"/>
      <c r="O103" s="68"/>
      <c r="P103" s="68"/>
      <c r="Q103" s="68"/>
    </row>
    <row r="104" spans="1:17" s="78" customFormat="1" hidden="1" x14ac:dyDescent="0.3">
      <c r="A104" s="78" t="s">
        <v>5</v>
      </c>
      <c r="B104" s="78">
        <f>Jegyzőkönyv!D18</f>
        <v>1.4476851851851851E-3</v>
      </c>
      <c r="C104" s="78">
        <f>Jegyzőkönyv!G18</f>
        <v>2.0950231481481479E-3</v>
      </c>
      <c r="D104" s="78">
        <f>Jegyzőkönyv!J18</f>
        <v>2.5696759259259262E-3</v>
      </c>
      <c r="E104" s="78">
        <f>Jegyzőkönyv!M18</f>
        <v>3.2538194444444446E-3</v>
      </c>
      <c r="F104" s="78">
        <f>Jegyzőkönyv!P18</f>
        <v>4.1238425925925931E-4</v>
      </c>
      <c r="G104" s="78">
        <f>Jegyzőkönyv!S18</f>
        <v>1.7538194444444443E-3</v>
      </c>
      <c r="H104" s="78">
        <f>Jegyzőkönyv!V18</f>
        <v>2.4234953703703701E-3</v>
      </c>
      <c r="I104" s="78">
        <f>Jegyzőkönyv!Y18</f>
        <v>1.6505787037037038E-3</v>
      </c>
      <c r="J104" s="78">
        <f>Jegyzőkönyv!AB18</f>
        <v>2.0806712962962966E-3</v>
      </c>
      <c r="K104" s="79">
        <f>Jegyzőkönyv!AE18</f>
        <v>0</v>
      </c>
      <c r="N104" s="68"/>
      <c r="O104" s="68"/>
      <c r="P104" s="68"/>
      <c r="Q104" s="68"/>
    </row>
    <row r="105" spans="1:17" s="78" customFormat="1" hidden="1" x14ac:dyDescent="0.3">
      <c r="A105" s="78" t="s">
        <v>6</v>
      </c>
      <c r="B105" s="78">
        <f>Jegyzőkönyv!D23</f>
        <v>1.3195601851851851E-3</v>
      </c>
      <c r="C105" s="78">
        <f>Jegyzőkönyv!G23</f>
        <v>1.687037037037037E-3</v>
      </c>
      <c r="D105" s="78">
        <f>Jegyzőkönyv!J23</f>
        <v>2.2035879629629627E-3</v>
      </c>
      <c r="E105" s="78">
        <f>Jegyzőkönyv!M23</f>
        <v>2.8351851851851854E-3</v>
      </c>
      <c r="F105" s="78">
        <f>Jegyzőkönyv!P23</f>
        <v>4.1493055555555559E-4</v>
      </c>
      <c r="G105" s="78">
        <f>Jegyzőkönyv!S23</f>
        <v>1.4502314814814814E-3</v>
      </c>
      <c r="H105" s="78">
        <f>Jegyzőkönyv!V23</f>
        <v>2.0403935185185186E-3</v>
      </c>
      <c r="I105" s="78">
        <f>Jegyzőkönyv!Y23</f>
        <v>1.419212962962963E-3</v>
      </c>
      <c r="J105" s="78">
        <f>Jegyzőkönyv!AB23</f>
        <v>1.8119212962962965E-3</v>
      </c>
      <c r="K105" s="79">
        <f>Jegyzőkönyv!AE23</f>
        <v>0</v>
      </c>
      <c r="N105" s="68"/>
      <c r="O105" s="68"/>
      <c r="P105" s="68"/>
      <c r="Q105" s="68"/>
    </row>
    <row r="106" spans="1:17" s="78" customFormat="1" hidden="1" x14ac:dyDescent="0.3">
      <c r="A106" s="78" t="s">
        <v>7</v>
      </c>
      <c r="B106" s="78">
        <f>Jegyzőkönyv!D28</f>
        <v>1.3622685185185185E-3</v>
      </c>
      <c r="C106" s="78">
        <f>Jegyzőkönyv!G28</f>
        <v>1.594675925925926E-3</v>
      </c>
      <c r="D106" s="78">
        <f>Jegyzőkönyv!J28</f>
        <v>2.1192129629629629E-3</v>
      </c>
      <c r="E106" s="78">
        <f>Jegyzőkönyv!M28</f>
        <v>2.8538194444444444E-3</v>
      </c>
      <c r="F106" s="78">
        <f>Jegyzőkönyv!P28</f>
        <v>3.0219907407407409E-4</v>
      </c>
      <c r="G106" s="78">
        <f>Jegyzőkönyv!S28</f>
        <v>1.2778935185185185E-3</v>
      </c>
      <c r="H106" s="78">
        <f>Jegyzőkönyv!V28</f>
        <v>1.8252314814814813E-3</v>
      </c>
      <c r="I106" s="78">
        <f>Jegyzőkönyv!Y28</f>
        <v>1.1737268518518518E-3</v>
      </c>
      <c r="J106" s="78">
        <f>Jegyzőkönyv!AB28</f>
        <v>1.7563657407407408E-3</v>
      </c>
      <c r="K106" s="79">
        <f>Jegyzőkönyv!AE28</f>
        <v>0</v>
      </c>
      <c r="N106" s="68"/>
      <c r="O106" s="68"/>
      <c r="P106" s="68"/>
      <c r="Q106" s="68"/>
    </row>
    <row r="107" spans="1:17" s="78" customFormat="1" hidden="1" x14ac:dyDescent="0.3">
      <c r="A107" s="78" t="s">
        <v>8</v>
      </c>
      <c r="B107" s="78">
        <f>Jegyzőkönyv!D33</f>
        <v>0</v>
      </c>
      <c r="C107" s="78">
        <f>Jegyzőkönyv!G33</f>
        <v>0</v>
      </c>
      <c r="D107" s="78">
        <f>Jegyzőkönyv!J33</f>
        <v>0</v>
      </c>
      <c r="E107" s="78">
        <f>Jegyzőkönyv!M33</f>
        <v>0</v>
      </c>
      <c r="F107" s="78">
        <f>Jegyzőkönyv!P33</f>
        <v>0</v>
      </c>
      <c r="G107" s="78">
        <f>Jegyzőkönyv!S33</f>
        <v>0</v>
      </c>
      <c r="H107" s="78">
        <f>Jegyzőkönyv!V33</f>
        <v>0</v>
      </c>
      <c r="I107" s="78">
        <f>Jegyzőkönyv!Y33</f>
        <v>0</v>
      </c>
      <c r="J107" s="78">
        <f>Jegyzőkönyv!AB33</f>
        <v>0</v>
      </c>
      <c r="K107" s="79">
        <f>Jegyzőkönyv!AE33</f>
        <v>0</v>
      </c>
      <c r="N107" s="68"/>
      <c r="O107" s="68"/>
      <c r="P107" s="68"/>
      <c r="Q107" s="68"/>
    </row>
    <row r="108" spans="1:17" s="78" customFormat="1" hidden="1" x14ac:dyDescent="0.3">
      <c r="A108" s="78" t="s">
        <v>9</v>
      </c>
      <c r="B108" s="78">
        <f>Jegyzőkönyv!D38</f>
        <v>0</v>
      </c>
      <c r="C108" s="78">
        <f>Jegyzőkönyv!G38</f>
        <v>0</v>
      </c>
      <c r="D108" s="78">
        <f>Jegyzőkönyv!J38</f>
        <v>0</v>
      </c>
      <c r="E108" s="78">
        <f>Jegyzőkönyv!M38</f>
        <v>0</v>
      </c>
      <c r="F108" s="78">
        <f>Jegyzőkönyv!P38</f>
        <v>0</v>
      </c>
      <c r="G108" s="78">
        <f>Jegyzőkönyv!S38</f>
        <v>0</v>
      </c>
      <c r="H108" s="78">
        <f>Jegyzőkönyv!V38</f>
        <v>0</v>
      </c>
      <c r="I108" s="78">
        <f>Jegyzőkönyv!Y38</f>
        <v>0</v>
      </c>
      <c r="J108" s="78">
        <f>Jegyzőkönyv!AB38</f>
        <v>0</v>
      </c>
      <c r="K108" s="79">
        <f>Jegyzőkönyv!AE38</f>
        <v>0</v>
      </c>
      <c r="N108" s="68"/>
      <c r="O108" s="68"/>
      <c r="P108" s="68"/>
      <c r="Q108" s="68"/>
    </row>
    <row r="109" spans="1:17" s="78" customFormat="1" hidden="1" x14ac:dyDescent="0.3">
      <c r="A109" s="78" t="s">
        <v>10</v>
      </c>
      <c r="B109" s="78">
        <f>Jegyzőkönyv!D43</f>
        <v>0</v>
      </c>
      <c r="C109" s="78">
        <f>Jegyzőkönyv!G43</f>
        <v>0</v>
      </c>
      <c r="D109" s="78">
        <f>Jegyzőkönyv!J43</f>
        <v>0</v>
      </c>
      <c r="E109" s="78">
        <f>Jegyzőkönyv!M43</f>
        <v>0</v>
      </c>
      <c r="F109" s="78">
        <f>Jegyzőkönyv!P43</f>
        <v>0</v>
      </c>
      <c r="G109" s="78">
        <f>Jegyzőkönyv!S43</f>
        <v>0</v>
      </c>
      <c r="H109" s="78">
        <f>Jegyzőkönyv!V43</f>
        <v>0</v>
      </c>
      <c r="I109" s="78">
        <f>Jegyzőkönyv!Y43</f>
        <v>0</v>
      </c>
      <c r="J109" s="78">
        <f>Jegyzőkönyv!AB43</f>
        <v>0</v>
      </c>
      <c r="K109" s="79">
        <f>Jegyzőkönyv!AE43</f>
        <v>0</v>
      </c>
      <c r="N109" s="68"/>
      <c r="O109" s="68"/>
      <c r="P109" s="68"/>
      <c r="Q109" s="68"/>
    </row>
    <row r="110" spans="1:17" s="78" customFormat="1" hidden="1" x14ac:dyDescent="0.3">
      <c r="A110" s="78" t="s">
        <v>11</v>
      </c>
      <c r="B110" s="78">
        <f>Jegyzőkönyv!D48</f>
        <v>0</v>
      </c>
      <c r="C110" s="78">
        <f>Jegyzőkönyv!G48</f>
        <v>0</v>
      </c>
      <c r="D110" s="78">
        <f>Jegyzőkönyv!J48</f>
        <v>0</v>
      </c>
      <c r="E110" s="78">
        <f>Jegyzőkönyv!M48</f>
        <v>0</v>
      </c>
      <c r="F110" s="80">
        <f>Jegyzőkönyv!P48</f>
        <v>0</v>
      </c>
      <c r="G110" s="78">
        <f>Jegyzőkönyv!S48</f>
        <v>0</v>
      </c>
      <c r="H110" s="78">
        <f>Jegyzőkönyv!V48</f>
        <v>0</v>
      </c>
      <c r="I110" s="78">
        <f>Jegyzőkönyv!Y48</f>
        <v>0</v>
      </c>
      <c r="J110" s="78">
        <f>Jegyzőkönyv!AB48</f>
        <v>0</v>
      </c>
      <c r="K110" s="79">
        <f>Jegyzőkönyv!AE48</f>
        <v>0</v>
      </c>
      <c r="N110" s="68"/>
      <c r="O110" s="68"/>
      <c r="P110" s="68"/>
      <c r="Q110" s="68"/>
    </row>
    <row r="111" spans="1:17" s="78" customFormat="1" hidden="1" x14ac:dyDescent="0.3">
      <c r="A111" s="78" t="s">
        <v>59</v>
      </c>
      <c r="B111" s="78">
        <f>Jegyzőkönyv!D53</f>
        <v>0</v>
      </c>
      <c r="C111" s="78">
        <f>Jegyzőkönyv!G53</f>
        <v>0</v>
      </c>
      <c r="D111" s="78">
        <f>Jegyzőkönyv!J53</f>
        <v>0</v>
      </c>
      <c r="E111" s="78">
        <f>Jegyzőkönyv!M53</f>
        <v>0</v>
      </c>
      <c r="F111" s="80">
        <f>Jegyzőkönyv!P53</f>
        <v>0</v>
      </c>
      <c r="G111" s="78">
        <f>Jegyzőkönyv!S53</f>
        <v>0</v>
      </c>
      <c r="H111" s="78">
        <f>Jegyzőkönyv!V53</f>
        <v>0</v>
      </c>
      <c r="I111" s="78">
        <f>Jegyzőkönyv!Y53</f>
        <v>0</v>
      </c>
      <c r="J111" s="78">
        <f>Jegyzőkönyv!AB53</f>
        <v>0</v>
      </c>
      <c r="K111" s="79">
        <f>Jegyzőkönyv!AE53</f>
        <v>0</v>
      </c>
      <c r="N111" s="68"/>
      <c r="O111" s="68"/>
      <c r="P111" s="68"/>
      <c r="Q111" s="68"/>
    </row>
    <row r="112" spans="1:17" s="78" customFormat="1" hidden="1" x14ac:dyDescent="0.3">
      <c r="A112" s="78" t="s">
        <v>60</v>
      </c>
      <c r="B112" s="78">
        <f>Jegyzőkönyv!D58</f>
        <v>0</v>
      </c>
      <c r="C112" s="78">
        <f>Jegyzőkönyv!G48</f>
        <v>0</v>
      </c>
      <c r="D112" s="78">
        <f>Jegyzőkönyv!J48</f>
        <v>0</v>
      </c>
      <c r="E112" s="78">
        <f>Jegyzőkönyv!M48</f>
        <v>0</v>
      </c>
      <c r="F112" s="80">
        <f>Jegyzőkönyv!P48</f>
        <v>0</v>
      </c>
      <c r="G112" s="78">
        <f>Jegyzőkönyv!S48</f>
        <v>0</v>
      </c>
      <c r="H112" s="78">
        <f>Jegyzőkönyv!V48</f>
        <v>0</v>
      </c>
      <c r="I112" s="78">
        <f>Jegyzőkönyv!Y48</f>
        <v>0</v>
      </c>
      <c r="J112" s="78">
        <f>Jegyzőkönyv!AB48</f>
        <v>0</v>
      </c>
      <c r="K112" s="79">
        <f>Jegyzőkönyv!AE48</f>
        <v>0</v>
      </c>
      <c r="N112" s="68"/>
      <c r="O112" s="68"/>
      <c r="P112" s="68"/>
      <c r="Q112" s="68"/>
    </row>
    <row r="113" spans="1:17" s="78" customFormat="1" hidden="1" x14ac:dyDescent="0.3">
      <c r="K113" s="79"/>
      <c r="N113" s="68"/>
      <c r="O113" s="68"/>
      <c r="P113" s="68"/>
      <c r="Q113" s="68"/>
    </row>
    <row r="114" spans="1:17" s="78" customFormat="1" hidden="1" x14ac:dyDescent="0.3">
      <c r="K114" s="79"/>
      <c r="N114" s="68"/>
      <c r="O114" s="68"/>
      <c r="P114" s="68"/>
      <c r="Q114" s="68"/>
    </row>
    <row r="115" spans="1:17" s="78" customFormat="1" hidden="1" x14ac:dyDescent="0.3">
      <c r="K115" s="79"/>
      <c r="N115" s="68"/>
      <c r="O115" s="68"/>
      <c r="P115" s="68"/>
      <c r="Q115" s="68"/>
    </row>
    <row r="116" spans="1:17" s="78" customFormat="1" hidden="1" x14ac:dyDescent="0.3">
      <c r="K116" s="79"/>
      <c r="N116" s="68"/>
      <c r="O116" s="68"/>
      <c r="P116" s="68"/>
      <c r="Q116" s="68"/>
    </row>
    <row r="117" spans="1:17" s="78" customFormat="1" hidden="1" x14ac:dyDescent="0.3">
      <c r="K117" s="79"/>
      <c r="N117" s="68"/>
      <c r="O117" s="68"/>
      <c r="P117" s="68"/>
      <c r="Q117" s="68"/>
    </row>
    <row r="118" spans="1:17" s="78" customFormat="1" hidden="1" x14ac:dyDescent="0.3">
      <c r="K118" s="79"/>
      <c r="N118" s="68"/>
      <c r="O118" s="68"/>
      <c r="P118" s="68"/>
      <c r="Q118" s="68"/>
    </row>
    <row r="119" spans="1:17" s="78" customFormat="1" hidden="1" x14ac:dyDescent="0.3">
      <c r="N119" s="68"/>
      <c r="O119" s="68"/>
      <c r="P119" s="68"/>
      <c r="Q119" s="68"/>
    </row>
    <row r="120" spans="1:17" s="78" customFormat="1" hidden="1" x14ac:dyDescent="0.3">
      <c r="A120" s="78" t="s">
        <v>23</v>
      </c>
      <c r="N120" s="68"/>
      <c r="O120" s="68"/>
      <c r="P120" s="68"/>
      <c r="Q120" s="68"/>
    </row>
    <row r="121" spans="1:17" s="78" customFormat="1" hidden="1" x14ac:dyDescent="0.3">
      <c r="B121" s="78" t="s">
        <v>1</v>
      </c>
      <c r="C121" s="78" t="s">
        <v>3</v>
      </c>
      <c r="D121" s="78" t="s">
        <v>4</v>
      </c>
      <c r="E121" s="78" t="s">
        <v>5</v>
      </c>
      <c r="F121" s="78" t="s">
        <v>6</v>
      </c>
      <c r="G121" s="78" t="s">
        <v>7</v>
      </c>
      <c r="H121" s="78" t="s">
        <v>8</v>
      </c>
      <c r="I121" s="78" t="s">
        <v>9</v>
      </c>
      <c r="J121" s="78" t="s">
        <v>10</v>
      </c>
      <c r="K121" s="78" t="s">
        <v>11</v>
      </c>
      <c r="N121" s="68"/>
      <c r="O121" s="68"/>
      <c r="P121" s="68"/>
      <c r="Q121" s="68"/>
    </row>
    <row r="122" spans="1:17" s="78" customFormat="1" hidden="1" x14ac:dyDescent="0.3">
      <c r="A122" s="78" t="s">
        <v>1</v>
      </c>
      <c r="B122" s="78">
        <f>Jegyzőkönyv!D4</f>
        <v>0</v>
      </c>
      <c r="C122" s="78">
        <f>Jegyzőkönyv!G4</f>
        <v>0</v>
      </c>
      <c r="D122" s="78">
        <f>Jegyzőkönyv!J4</f>
        <v>0</v>
      </c>
      <c r="E122" s="78">
        <f>Jegyzőkönyv!M4</f>
        <v>2.3148148148148147E-5</v>
      </c>
      <c r="F122" s="78">
        <f>Jegyzőkönyv!P4</f>
        <v>0</v>
      </c>
      <c r="G122" s="78">
        <f>Jegyzőkönyv!S4</f>
        <v>0</v>
      </c>
      <c r="H122" s="78">
        <f>Jegyzőkönyv!V4</f>
        <v>0</v>
      </c>
      <c r="I122" s="78">
        <f>Jegyzőkönyv!Y4</f>
        <v>2.3148148148148147E-5</v>
      </c>
      <c r="J122" s="78">
        <f>Jegyzőkönyv!AB4</f>
        <v>0</v>
      </c>
      <c r="K122" s="79">
        <f>Jegyzőkönyv!AE4</f>
        <v>0</v>
      </c>
      <c r="N122" s="68"/>
      <c r="O122" s="68"/>
      <c r="P122" s="68"/>
      <c r="Q122" s="68"/>
    </row>
    <row r="123" spans="1:17" s="78" customFormat="1" hidden="1" x14ac:dyDescent="0.3">
      <c r="A123" s="78" t="s">
        <v>3</v>
      </c>
      <c r="B123" s="78">
        <f>Jegyzőkönyv!D9</f>
        <v>5.7870370370370373E-5</v>
      </c>
      <c r="C123" s="78">
        <f>Jegyzőkönyv!G9</f>
        <v>0</v>
      </c>
      <c r="D123" s="78">
        <f>Jegyzőkönyv!J9</f>
        <v>2.3148148148148147E-5</v>
      </c>
      <c r="E123" s="78">
        <f>Jegyzőkönyv!M9</f>
        <v>0</v>
      </c>
      <c r="F123" s="78">
        <f>Jegyzőkönyv!P9</f>
        <v>0</v>
      </c>
      <c r="G123" s="78">
        <f>Jegyzőkönyv!S9</f>
        <v>6.9444444444444444E-5</v>
      </c>
      <c r="H123" s="78">
        <f>Jegyzőkönyv!V9</f>
        <v>1.1574074074074073E-5</v>
      </c>
      <c r="I123" s="78">
        <f>Jegyzőkönyv!Y9</f>
        <v>0</v>
      </c>
      <c r="J123" s="78">
        <f>Jegyzőkönyv!AB9</f>
        <v>0</v>
      </c>
      <c r="K123" s="79">
        <f>Jegyzőkönyv!AE9</f>
        <v>0</v>
      </c>
      <c r="N123" s="68"/>
      <c r="O123" s="68"/>
      <c r="P123" s="68"/>
      <c r="Q123" s="68"/>
    </row>
    <row r="124" spans="1:17" s="78" customFormat="1" hidden="1" x14ac:dyDescent="0.3">
      <c r="A124" s="78" t="s">
        <v>4</v>
      </c>
      <c r="B124" s="78">
        <f>Jegyzőkönyv!D14</f>
        <v>2.3148148148148147E-5</v>
      </c>
      <c r="C124" s="78">
        <f>Jegyzőkönyv!G14</f>
        <v>1.1574074074074073E-5</v>
      </c>
      <c r="D124" s="78">
        <f>Jegyzőkönyv!J14</f>
        <v>2.3148148148148147E-5</v>
      </c>
      <c r="E124" s="78">
        <f>Jegyzőkönyv!M14</f>
        <v>2.3148148148148147E-5</v>
      </c>
      <c r="F124" s="78">
        <f>Jegyzőkönyv!P14</f>
        <v>0</v>
      </c>
      <c r="G124" s="78">
        <f>Jegyzőkönyv!S14</f>
        <v>8.1018518518518516E-5</v>
      </c>
      <c r="H124" s="78">
        <f>Jegyzőkönyv!V14</f>
        <v>1.1574074074074073E-5</v>
      </c>
      <c r="I124" s="78">
        <f>Jegyzőkönyv!Y14</f>
        <v>4.6296296296296294E-5</v>
      </c>
      <c r="J124" s="78">
        <f>Jegyzőkönyv!AB14</f>
        <v>0</v>
      </c>
      <c r="K124" s="79">
        <f>Jegyzőkönyv!AE14</f>
        <v>0</v>
      </c>
      <c r="N124" s="68"/>
      <c r="O124" s="68"/>
      <c r="P124" s="68"/>
      <c r="Q124" s="68"/>
    </row>
    <row r="125" spans="1:17" s="78" customFormat="1" hidden="1" x14ac:dyDescent="0.3">
      <c r="A125" s="78" t="s">
        <v>5</v>
      </c>
      <c r="B125" s="78">
        <f>Jegyzőkönyv!D19</f>
        <v>1.6203703703703703E-4</v>
      </c>
      <c r="C125" s="78">
        <f>Jegyzőkönyv!G19</f>
        <v>8.1018518518518516E-5</v>
      </c>
      <c r="D125" s="78">
        <f>Jegyzőkönyv!J19</f>
        <v>3.4722222222222222E-5</v>
      </c>
      <c r="E125" s="78">
        <f>Jegyzőkönyv!M19</f>
        <v>1.3888888888888889E-4</v>
      </c>
      <c r="F125" s="78">
        <f>Jegyzőkönyv!P19</f>
        <v>0</v>
      </c>
      <c r="G125" s="78">
        <f>Jegyzőkönyv!S19</f>
        <v>0</v>
      </c>
      <c r="H125" s="78">
        <f>Jegyzőkönyv!V19</f>
        <v>6.9444444444444444E-5</v>
      </c>
      <c r="I125" s="78">
        <f>Jegyzőkönyv!Y19</f>
        <v>2.3148148148148147E-5</v>
      </c>
      <c r="J125" s="78">
        <f>Jegyzőkönyv!AB19</f>
        <v>0</v>
      </c>
      <c r="K125" s="79">
        <f>Jegyzőkönyv!AE19</f>
        <v>0</v>
      </c>
      <c r="N125" s="68"/>
      <c r="O125" s="68"/>
      <c r="P125" s="68"/>
      <c r="Q125" s="68"/>
    </row>
    <row r="126" spans="1:17" s="78" customFormat="1" hidden="1" x14ac:dyDescent="0.3">
      <c r="A126" s="78" t="s">
        <v>6</v>
      </c>
      <c r="B126" s="78">
        <f>Jegyzőkönyv!D24</f>
        <v>6.9444444444444444E-5</v>
      </c>
      <c r="C126" s="78">
        <f>Jegyzőkönyv!G24</f>
        <v>1.1574074074074073E-5</v>
      </c>
      <c r="D126" s="78">
        <f>Jegyzőkönyv!J24</f>
        <v>0</v>
      </c>
      <c r="E126" s="78">
        <f>Jegyzőkönyv!M24</f>
        <v>0</v>
      </c>
      <c r="F126" s="78">
        <f>Jegyzőkönyv!P24</f>
        <v>0</v>
      </c>
      <c r="G126" s="78">
        <f>Jegyzőkönyv!S24</f>
        <v>0</v>
      </c>
      <c r="H126" s="78">
        <f>Jegyzőkönyv!V24</f>
        <v>0</v>
      </c>
      <c r="I126" s="78">
        <f>Jegyzőkönyv!Y24</f>
        <v>0</v>
      </c>
      <c r="J126" s="78">
        <f>Jegyzőkönyv!AB24</f>
        <v>0</v>
      </c>
      <c r="K126" s="79">
        <f>Jegyzőkönyv!AE24</f>
        <v>0</v>
      </c>
      <c r="N126" s="68"/>
      <c r="O126" s="68"/>
      <c r="P126" s="68"/>
      <c r="Q126" s="68"/>
    </row>
    <row r="127" spans="1:17" s="78" customFormat="1" hidden="1" x14ac:dyDescent="0.3">
      <c r="A127" s="78" t="s">
        <v>7</v>
      </c>
      <c r="B127" s="78">
        <f>Jegyzőkönyv!D29</f>
        <v>1.1574074074074073E-5</v>
      </c>
      <c r="C127" s="78">
        <f>Jegyzőkönyv!G29</f>
        <v>0</v>
      </c>
      <c r="D127" s="78">
        <f>Jegyzőkönyv!J29</f>
        <v>0</v>
      </c>
      <c r="E127" s="78">
        <f>Jegyzőkönyv!M29</f>
        <v>1.1574074074074073E-5</v>
      </c>
      <c r="F127" s="78">
        <f>Jegyzőkönyv!P29</f>
        <v>0</v>
      </c>
      <c r="G127" s="78">
        <f>Jegyzőkönyv!S29</f>
        <v>0</v>
      </c>
      <c r="H127" s="78">
        <f>Jegyzőkönyv!V29</f>
        <v>1.7361111111111112E-4</v>
      </c>
      <c r="I127" s="78">
        <f>Jegyzőkönyv!Y29</f>
        <v>0</v>
      </c>
      <c r="J127" s="78">
        <f>Jegyzőkönyv!AB29</f>
        <v>1.1574074074074073E-5</v>
      </c>
      <c r="K127" s="79">
        <f>Jegyzőkönyv!AE29</f>
        <v>0</v>
      </c>
      <c r="N127" s="68"/>
      <c r="O127" s="68"/>
      <c r="P127" s="68"/>
      <c r="Q127" s="68"/>
    </row>
    <row r="128" spans="1:17" s="78" customFormat="1" hidden="1" x14ac:dyDescent="0.3">
      <c r="A128" s="78" t="s">
        <v>8</v>
      </c>
      <c r="B128" s="78">
        <f>Jegyzőkönyv!D34</f>
        <v>0</v>
      </c>
      <c r="C128" s="78">
        <f>Jegyzőkönyv!G34</f>
        <v>0</v>
      </c>
      <c r="D128" s="78">
        <f>Jegyzőkönyv!J34</f>
        <v>0</v>
      </c>
      <c r="E128" s="78">
        <f>Jegyzőkönyv!M34</f>
        <v>0</v>
      </c>
      <c r="F128" s="78">
        <f>Jegyzőkönyv!P34</f>
        <v>0</v>
      </c>
      <c r="G128" s="78">
        <f>Jegyzőkönyv!S34</f>
        <v>0</v>
      </c>
      <c r="H128" s="78">
        <f>Jegyzőkönyv!V34</f>
        <v>0</v>
      </c>
      <c r="I128" s="78">
        <f>Jegyzőkönyv!Y34</f>
        <v>0</v>
      </c>
      <c r="J128" s="78">
        <f>Jegyzőkönyv!AB34</f>
        <v>0</v>
      </c>
      <c r="K128" s="79">
        <f>Jegyzőkönyv!AE34</f>
        <v>0</v>
      </c>
      <c r="N128" s="68"/>
      <c r="O128" s="68"/>
      <c r="P128" s="68"/>
      <c r="Q128" s="68"/>
    </row>
    <row r="129" spans="1:17" s="78" customFormat="1" hidden="1" x14ac:dyDescent="0.3">
      <c r="A129" s="78" t="s">
        <v>9</v>
      </c>
      <c r="B129" s="78">
        <f>Jegyzőkönyv!D39</f>
        <v>0</v>
      </c>
      <c r="C129" s="78">
        <f>Jegyzőkönyv!G39</f>
        <v>0</v>
      </c>
      <c r="D129" s="78">
        <f>Jegyzőkönyv!J39</f>
        <v>0</v>
      </c>
      <c r="E129" s="78">
        <f>Jegyzőkönyv!M39</f>
        <v>0</v>
      </c>
      <c r="F129" s="78">
        <f>Jegyzőkönyv!P39</f>
        <v>0</v>
      </c>
      <c r="G129" s="78">
        <f>Jegyzőkönyv!S39</f>
        <v>0</v>
      </c>
      <c r="H129" s="78">
        <f>Jegyzőkönyv!V39</f>
        <v>0</v>
      </c>
      <c r="I129" s="78">
        <f>Jegyzőkönyv!Y39</f>
        <v>0</v>
      </c>
      <c r="J129" s="78">
        <f>Jegyzőkönyv!AB39</f>
        <v>0</v>
      </c>
      <c r="K129" s="79">
        <f>Jegyzőkönyv!AE39</f>
        <v>0</v>
      </c>
      <c r="N129" s="68"/>
      <c r="O129" s="68"/>
      <c r="P129" s="68"/>
      <c r="Q129" s="68"/>
    </row>
    <row r="130" spans="1:17" s="78" customFormat="1" hidden="1" x14ac:dyDescent="0.3">
      <c r="A130" s="78" t="s">
        <v>10</v>
      </c>
      <c r="B130" s="78">
        <f>Jegyzőkönyv!D44</f>
        <v>0</v>
      </c>
      <c r="C130" s="78">
        <f>Jegyzőkönyv!G44</f>
        <v>0</v>
      </c>
      <c r="D130" s="78">
        <f>Jegyzőkönyv!J44</f>
        <v>0</v>
      </c>
      <c r="E130" s="78">
        <f>Jegyzőkönyv!M44</f>
        <v>0</v>
      </c>
      <c r="F130" s="78">
        <f>Jegyzőkönyv!P44</f>
        <v>0</v>
      </c>
      <c r="G130" s="78">
        <f>Jegyzőkönyv!S44</f>
        <v>0</v>
      </c>
      <c r="H130" s="78">
        <f>Jegyzőkönyv!V44</f>
        <v>0</v>
      </c>
      <c r="I130" s="78">
        <f>Jegyzőkönyv!Y44</f>
        <v>0</v>
      </c>
      <c r="J130" s="78">
        <f>Jegyzőkönyv!AB44</f>
        <v>0</v>
      </c>
      <c r="K130" s="79">
        <f>Jegyzőkönyv!AE44</f>
        <v>0</v>
      </c>
      <c r="N130" s="68"/>
      <c r="O130" s="68"/>
      <c r="P130" s="68"/>
      <c r="Q130" s="68"/>
    </row>
    <row r="131" spans="1:17" s="78" customFormat="1" hidden="1" x14ac:dyDescent="0.3">
      <c r="A131" s="78" t="s">
        <v>11</v>
      </c>
      <c r="B131" s="78">
        <f>Jegyzőkönyv!D49</f>
        <v>0</v>
      </c>
      <c r="C131" s="78">
        <f>Jegyzőkönyv!G49</f>
        <v>0</v>
      </c>
      <c r="D131" s="78">
        <f>Jegyzőkönyv!J49</f>
        <v>0</v>
      </c>
      <c r="E131" s="78">
        <f>Jegyzőkönyv!M49</f>
        <v>0</v>
      </c>
      <c r="F131" s="78">
        <f>Jegyzőkönyv!P49</f>
        <v>0</v>
      </c>
      <c r="G131" s="78">
        <f>Jegyzőkönyv!S49</f>
        <v>0</v>
      </c>
      <c r="H131" s="78">
        <f>Jegyzőkönyv!V49</f>
        <v>0</v>
      </c>
      <c r="I131" s="78">
        <f>Jegyzőkönyv!Y49</f>
        <v>0</v>
      </c>
      <c r="J131" s="78">
        <f>Jegyzőkönyv!AB49</f>
        <v>0</v>
      </c>
      <c r="K131" s="79">
        <f>Jegyzőkönyv!AE49</f>
        <v>0</v>
      </c>
      <c r="N131" s="68"/>
      <c r="O131" s="68"/>
      <c r="P131" s="68"/>
      <c r="Q131" s="68"/>
    </row>
    <row r="132" spans="1:17" s="78" customFormat="1" hidden="1" x14ac:dyDescent="0.3">
      <c r="A132" s="78" t="s">
        <v>59</v>
      </c>
      <c r="B132" s="78">
        <f>Jegyzőkönyv!D54</f>
        <v>0</v>
      </c>
      <c r="C132" s="78">
        <f>Jegyzőkönyv!G54</f>
        <v>0</v>
      </c>
      <c r="D132" s="78">
        <f>Jegyzőkönyv!J54</f>
        <v>0</v>
      </c>
      <c r="E132" s="78">
        <f>Jegyzőkönyv!M54</f>
        <v>0</v>
      </c>
      <c r="F132" s="78">
        <f>Jegyzőkönyv!P54</f>
        <v>0</v>
      </c>
      <c r="G132" s="78">
        <f>Jegyzőkönyv!S54</f>
        <v>0</v>
      </c>
      <c r="H132" s="78">
        <f>Jegyzőkönyv!V54</f>
        <v>0</v>
      </c>
      <c r="I132" s="78">
        <f>Jegyzőkönyv!Y54</f>
        <v>0</v>
      </c>
      <c r="J132" s="78">
        <f>Jegyzőkönyv!AB54</f>
        <v>0</v>
      </c>
      <c r="K132" s="79">
        <f>Jegyzőkönyv!AE54</f>
        <v>0</v>
      </c>
      <c r="N132" s="68"/>
      <c r="O132" s="68"/>
      <c r="P132" s="68"/>
      <c r="Q132" s="68"/>
    </row>
    <row r="133" spans="1:17" s="78" customFormat="1" hidden="1" x14ac:dyDescent="0.3">
      <c r="A133" s="78" t="s">
        <v>60</v>
      </c>
      <c r="B133" s="78">
        <f>Jegyzőkönyv!D59</f>
        <v>0</v>
      </c>
      <c r="C133" s="78">
        <f>Jegyzőkönyv!G59</f>
        <v>0</v>
      </c>
      <c r="D133" s="78">
        <f>Jegyzőkönyv!J59</f>
        <v>0</v>
      </c>
      <c r="E133" s="78">
        <f>Jegyzőkönyv!M59</f>
        <v>0</v>
      </c>
      <c r="F133" s="78">
        <f>Jegyzőkönyv!P59</f>
        <v>0</v>
      </c>
      <c r="G133" s="78">
        <f>Jegyzőkönyv!S59</f>
        <v>0</v>
      </c>
      <c r="H133" s="78">
        <f>Jegyzőkönyv!V59</f>
        <v>0</v>
      </c>
      <c r="I133" s="78">
        <f>Jegyzőkönyv!Y59</f>
        <v>0</v>
      </c>
      <c r="J133" s="78">
        <f>Jegyzőkönyv!AB59</f>
        <v>0</v>
      </c>
      <c r="K133" s="79">
        <f>Jegyzőkönyv!AE59</f>
        <v>0</v>
      </c>
      <c r="N133" s="68"/>
      <c r="O133" s="68"/>
      <c r="P133" s="68"/>
      <c r="Q133" s="68"/>
    </row>
    <row r="134" spans="1:17" s="78" customFormat="1" hidden="1" x14ac:dyDescent="0.3">
      <c r="K134" s="79"/>
      <c r="N134" s="68"/>
      <c r="O134" s="68"/>
      <c r="P134" s="68"/>
      <c r="Q134" s="68"/>
    </row>
    <row r="135" spans="1:17" s="78" customFormat="1" hidden="1" x14ac:dyDescent="0.3">
      <c r="K135" s="79"/>
      <c r="N135" s="68"/>
      <c r="O135" s="68"/>
      <c r="P135" s="68"/>
      <c r="Q135" s="68"/>
    </row>
    <row r="136" spans="1:17" s="78" customFormat="1" hidden="1" x14ac:dyDescent="0.3">
      <c r="K136" s="79"/>
      <c r="N136" s="68"/>
      <c r="O136" s="68"/>
      <c r="P136" s="68"/>
      <c r="Q136" s="68"/>
    </row>
    <row r="137" spans="1:17" s="78" customFormat="1" hidden="1" x14ac:dyDescent="0.3">
      <c r="N137" s="68"/>
      <c r="O137" s="68"/>
      <c r="P137" s="68"/>
      <c r="Q137" s="68"/>
    </row>
    <row r="138" spans="1:17" s="78" customFormat="1" hidden="1" x14ac:dyDescent="0.3">
      <c r="A138" s="78" t="s">
        <v>20</v>
      </c>
      <c r="N138" s="68"/>
      <c r="O138" s="68"/>
      <c r="P138" s="68"/>
      <c r="Q138" s="68"/>
    </row>
    <row r="139" spans="1:17" s="78" customFormat="1" hidden="1" x14ac:dyDescent="0.3">
      <c r="B139" s="78" t="s">
        <v>1</v>
      </c>
      <c r="C139" s="78" t="s">
        <v>3</v>
      </c>
      <c r="D139" s="78" t="s">
        <v>4</v>
      </c>
      <c r="E139" s="78" t="s">
        <v>5</v>
      </c>
      <c r="F139" s="78" t="s">
        <v>6</v>
      </c>
      <c r="G139" s="78" t="s">
        <v>7</v>
      </c>
      <c r="H139" s="78" t="s">
        <v>8</v>
      </c>
      <c r="I139" s="78" t="s">
        <v>9</v>
      </c>
      <c r="J139" s="78" t="s">
        <v>10</v>
      </c>
      <c r="K139" s="78" t="s">
        <v>11</v>
      </c>
      <c r="N139" s="68"/>
      <c r="O139" s="68"/>
      <c r="P139" s="68"/>
      <c r="Q139" s="68"/>
    </row>
    <row r="140" spans="1:17" s="78" customFormat="1" hidden="1" x14ac:dyDescent="0.3">
      <c r="A140" s="78" t="s">
        <v>1</v>
      </c>
      <c r="B140" s="78">
        <f>Jegyzőkönyv!D7</f>
        <v>6</v>
      </c>
      <c r="C140" s="78">
        <f>Jegyzőkönyv!G7</f>
        <v>6</v>
      </c>
      <c r="D140" s="78">
        <f>Jegyzőkönyv!J7</f>
        <v>6</v>
      </c>
      <c r="E140" s="78">
        <f>Jegyzőkönyv!M7</f>
        <v>6</v>
      </c>
      <c r="F140" s="78">
        <f>Jegyzőkönyv!P7</f>
        <v>6</v>
      </c>
      <c r="G140" s="78">
        <f>Jegyzőkönyv!S7</f>
        <v>6</v>
      </c>
      <c r="H140" s="78">
        <f>Jegyzőkönyv!V7</f>
        <v>6</v>
      </c>
      <c r="I140" s="78">
        <f>Jegyzőkönyv!Y7</f>
        <v>4</v>
      </c>
      <c r="J140" s="78">
        <f>Jegyzőkönyv!AB7</f>
        <v>6</v>
      </c>
      <c r="K140" s="78" t="str">
        <f>Jegyzőkönyv!AE7</f>
        <v/>
      </c>
      <c r="N140" s="68"/>
      <c r="O140" s="68"/>
      <c r="P140" s="68"/>
      <c r="Q140" s="68"/>
    </row>
    <row r="141" spans="1:17" s="78" customFormat="1" hidden="1" x14ac:dyDescent="0.3">
      <c r="A141" s="78" t="s">
        <v>3</v>
      </c>
      <c r="B141" s="78">
        <f>Jegyzőkönyv!D12</f>
        <v>2</v>
      </c>
      <c r="C141" s="78">
        <f>Jegyzőkönyv!G12</f>
        <v>2</v>
      </c>
      <c r="D141" s="78">
        <f>Jegyzőkönyv!J12</f>
        <v>2</v>
      </c>
      <c r="E141" s="78">
        <f>Jegyzőkönyv!M12</f>
        <v>2</v>
      </c>
      <c r="F141" s="78">
        <f>Jegyzőkönyv!P12</f>
        <v>1</v>
      </c>
      <c r="G141" s="78">
        <f>Jegyzőkönyv!S12</f>
        <v>2</v>
      </c>
      <c r="H141" s="78">
        <f>Jegyzőkönyv!V12</f>
        <v>2</v>
      </c>
      <c r="I141" s="78">
        <f>Jegyzőkönyv!Y12</f>
        <v>2</v>
      </c>
      <c r="J141" s="78">
        <f>Jegyzőkönyv!AB12</f>
        <v>2</v>
      </c>
      <c r="K141" s="78" t="str">
        <f>Jegyzőkönyv!AE12</f>
        <v/>
      </c>
      <c r="N141" s="68"/>
      <c r="O141" s="68"/>
      <c r="P141" s="68"/>
      <c r="Q141" s="68"/>
    </row>
    <row r="142" spans="1:17" s="78" customFormat="1" hidden="1" x14ac:dyDescent="0.3">
      <c r="A142" s="78" t="s">
        <v>4</v>
      </c>
      <c r="B142" s="78">
        <f>Jegyzőkönyv!D17</f>
        <v>5</v>
      </c>
      <c r="C142" s="78">
        <f>Jegyzőkönyv!G17</f>
        <v>5</v>
      </c>
      <c r="D142" s="78">
        <f>Jegyzőkönyv!J17</f>
        <v>5</v>
      </c>
      <c r="E142" s="78">
        <f>Jegyzőkönyv!M17</f>
        <v>5</v>
      </c>
      <c r="F142" s="78">
        <f>Jegyzőkönyv!P17</f>
        <v>5</v>
      </c>
      <c r="G142" s="78">
        <f>Jegyzőkönyv!S17</f>
        <v>5</v>
      </c>
      <c r="H142" s="78">
        <f>Jegyzőkönyv!V17</f>
        <v>5</v>
      </c>
      <c r="I142" s="78">
        <f>Jegyzőkönyv!Y17</f>
        <v>6</v>
      </c>
      <c r="J142" s="78">
        <f>Jegyzőkönyv!AB17</f>
        <v>5</v>
      </c>
      <c r="K142" s="78" t="str">
        <f>Jegyzőkönyv!AE17</f>
        <v/>
      </c>
      <c r="N142" s="68"/>
      <c r="O142" s="68"/>
      <c r="P142" s="68"/>
      <c r="Q142" s="68"/>
    </row>
    <row r="143" spans="1:17" s="78" customFormat="1" hidden="1" x14ac:dyDescent="0.3">
      <c r="A143" s="78" t="s">
        <v>5</v>
      </c>
      <c r="B143" s="78">
        <f>Jegyzőkönyv!D22</f>
        <v>1</v>
      </c>
      <c r="C143" s="78">
        <f>Jegyzőkönyv!G22</f>
        <v>1</v>
      </c>
      <c r="D143" s="78">
        <f>Jegyzőkönyv!J22</f>
        <v>1</v>
      </c>
      <c r="E143" s="78">
        <f>Jegyzőkönyv!M22</f>
        <v>1</v>
      </c>
      <c r="F143" s="78">
        <f>Jegyzőkönyv!P22</f>
        <v>3</v>
      </c>
      <c r="G143" s="78">
        <f>Jegyzőkönyv!S22</f>
        <v>1</v>
      </c>
      <c r="H143" s="78">
        <f>Jegyzőkönyv!V22</f>
        <v>1</v>
      </c>
      <c r="I143" s="78">
        <f>Jegyzőkönyv!Y22</f>
        <v>1</v>
      </c>
      <c r="J143" s="78">
        <f>Jegyzőkönyv!AB22</f>
        <v>1</v>
      </c>
      <c r="K143" s="78" t="str">
        <f>Jegyzőkönyv!AE22</f>
        <v/>
      </c>
      <c r="N143" s="68"/>
      <c r="O143" s="68"/>
      <c r="P143" s="68"/>
      <c r="Q143" s="68"/>
    </row>
    <row r="144" spans="1:17" s="78" customFormat="1" hidden="1" x14ac:dyDescent="0.3">
      <c r="A144" s="78" t="s">
        <v>6</v>
      </c>
      <c r="B144" s="78">
        <f>Jegyzőkönyv!D27</f>
        <v>3</v>
      </c>
      <c r="C144" s="78">
        <f>Jegyzőkönyv!G27</f>
        <v>3</v>
      </c>
      <c r="D144" s="78">
        <f>Jegyzőkönyv!J27</f>
        <v>3</v>
      </c>
      <c r="E144" s="78">
        <f>Jegyzőkönyv!M27</f>
        <v>4</v>
      </c>
      <c r="F144" s="78">
        <f>Jegyzőkönyv!P27</f>
        <v>2</v>
      </c>
      <c r="G144" s="78">
        <f>Jegyzőkönyv!S27</f>
        <v>3</v>
      </c>
      <c r="H144" s="78">
        <f>Jegyzőkönyv!V27</f>
        <v>3</v>
      </c>
      <c r="I144" s="78">
        <f>Jegyzőkönyv!Y27</f>
        <v>3</v>
      </c>
      <c r="J144" s="78">
        <f>Jegyzőkönyv!AB27</f>
        <v>3</v>
      </c>
      <c r="K144" s="78" t="str">
        <f>Jegyzőkönyv!AE27</f>
        <v/>
      </c>
      <c r="N144" s="68"/>
      <c r="O144" s="68"/>
      <c r="P144" s="68"/>
      <c r="Q144" s="68"/>
    </row>
    <row r="145" spans="1:17" s="78" customFormat="1" hidden="1" x14ac:dyDescent="0.3">
      <c r="A145" s="78" t="s">
        <v>7</v>
      </c>
      <c r="B145" s="78">
        <f>Jegyzőkönyv!D32</f>
        <v>4</v>
      </c>
      <c r="C145" s="78">
        <f>Jegyzőkönyv!G32</f>
        <v>4</v>
      </c>
      <c r="D145" s="78">
        <f>Jegyzőkönyv!J32</f>
        <v>4</v>
      </c>
      <c r="E145" s="78">
        <f>Jegyzőkönyv!M32</f>
        <v>3</v>
      </c>
      <c r="F145" s="78">
        <f>Jegyzőkönyv!P32</f>
        <v>4</v>
      </c>
      <c r="G145" s="78">
        <f>Jegyzőkönyv!S32</f>
        <v>4</v>
      </c>
      <c r="H145" s="78">
        <f>Jegyzőkönyv!V32</f>
        <v>4</v>
      </c>
      <c r="I145" s="78">
        <f>Jegyzőkönyv!Y32</f>
        <v>5</v>
      </c>
      <c r="J145" s="78">
        <f>Jegyzőkönyv!AB32</f>
        <v>4</v>
      </c>
      <c r="K145" s="78" t="str">
        <f>Jegyzőkönyv!AE32</f>
        <v/>
      </c>
      <c r="N145" s="68"/>
      <c r="O145" s="68"/>
      <c r="P145" s="68"/>
      <c r="Q145" s="68"/>
    </row>
    <row r="146" spans="1:17" s="78" customFormat="1" hidden="1" x14ac:dyDescent="0.3">
      <c r="A146" s="78" t="s">
        <v>8</v>
      </c>
      <c r="B146" s="78" t="str">
        <f>Jegyzőkönyv!D37</f>
        <v/>
      </c>
      <c r="C146" s="78" t="str">
        <f>Jegyzőkönyv!G37</f>
        <v/>
      </c>
      <c r="D146" s="78" t="str">
        <f>Jegyzőkönyv!J37</f>
        <v/>
      </c>
      <c r="E146" s="78" t="str">
        <f>Jegyzőkönyv!M37</f>
        <v/>
      </c>
      <c r="F146" s="78" t="str">
        <f>Jegyzőkönyv!P37</f>
        <v/>
      </c>
      <c r="G146" s="78" t="str">
        <f>Jegyzőkönyv!S37</f>
        <v/>
      </c>
      <c r="H146" s="78" t="str">
        <f>Jegyzőkönyv!V37</f>
        <v/>
      </c>
      <c r="I146" s="78" t="str">
        <f>Jegyzőkönyv!Y37</f>
        <v/>
      </c>
      <c r="J146" s="78" t="str">
        <f>Jegyzőkönyv!AB37</f>
        <v/>
      </c>
      <c r="K146" s="78" t="str">
        <f>Jegyzőkönyv!AE37</f>
        <v/>
      </c>
      <c r="N146" s="68"/>
      <c r="O146" s="68"/>
      <c r="P146" s="68"/>
      <c r="Q146" s="68"/>
    </row>
    <row r="147" spans="1:17" s="78" customFormat="1" hidden="1" x14ac:dyDescent="0.3">
      <c r="A147" s="78" t="s">
        <v>9</v>
      </c>
      <c r="B147" s="78" t="str">
        <f>Jegyzőkönyv!D42</f>
        <v/>
      </c>
      <c r="C147" s="78" t="str">
        <f>Jegyzőkönyv!G42</f>
        <v/>
      </c>
      <c r="D147" s="78" t="str">
        <f>Jegyzőkönyv!J42</f>
        <v/>
      </c>
      <c r="E147" s="78" t="str">
        <f>Jegyzőkönyv!M42</f>
        <v/>
      </c>
      <c r="F147" s="78" t="str">
        <f>Jegyzőkönyv!P42</f>
        <v/>
      </c>
      <c r="G147" s="78" t="str">
        <f>Jegyzőkönyv!S42</f>
        <v/>
      </c>
      <c r="H147" s="78" t="str">
        <f>Jegyzőkönyv!V42</f>
        <v/>
      </c>
      <c r="I147" s="78" t="str">
        <f>Jegyzőkönyv!Y42</f>
        <v/>
      </c>
      <c r="J147" s="78" t="str">
        <f>Jegyzőkönyv!AB42</f>
        <v/>
      </c>
      <c r="K147" s="78" t="str">
        <f>Jegyzőkönyv!AE42</f>
        <v/>
      </c>
      <c r="N147" s="68"/>
      <c r="O147" s="68"/>
      <c r="P147" s="68"/>
      <c r="Q147" s="68"/>
    </row>
    <row r="148" spans="1:17" s="78" customFormat="1" hidden="1" x14ac:dyDescent="0.3">
      <c r="A148" s="78" t="s">
        <v>10</v>
      </c>
      <c r="B148" s="78" t="str">
        <f>Jegyzőkönyv!D47</f>
        <v/>
      </c>
      <c r="C148" s="78" t="str">
        <f>Jegyzőkönyv!G47</f>
        <v/>
      </c>
      <c r="D148" s="78" t="str">
        <f>Jegyzőkönyv!J47</f>
        <v/>
      </c>
      <c r="E148" s="78" t="str">
        <f>Jegyzőkönyv!M47</f>
        <v/>
      </c>
      <c r="F148" s="78" t="str">
        <f>Jegyzőkönyv!P47</f>
        <v/>
      </c>
      <c r="G148" s="78" t="str">
        <f>Jegyzőkönyv!S47</f>
        <v/>
      </c>
      <c r="H148" s="78" t="str">
        <f>Jegyzőkönyv!V47</f>
        <v/>
      </c>
      <c r="I148" s="78" t="str">
        <f>Jegyzőkönyv!Y47</f>
        <v/>
      </c>
      <c r="J148" s="78" t="str">
        <f>Jegyzőkönyv!AB47</f>
        <v/>
      </c>
      <c r="K148" s="78" t="str">
        <f>Jegyzőkönyv!AE47</f>
        <v/>
      </c>
      <c r="N148" s="68"/>
      <c r="O148" s="68"/>
      <c r="P148" s="68"/>
      <c r="Q148" s="68"/>
    </row>
    <row r="149" spans="1:17" s="78" customFormat="1" hidden="1" x14ac:dyDescent="0.3">
      <c r="A149" s="78" t="s">
        <v>11</v>
      </c>
      <c r="B149" s="78" t="str">
        <f>Jegyzőkönyv!D52</f>
        <v/>
      </c>
      <c r="C149" s="78" t="str">
        <f>Jegyzőkönyv!G52</f>
        <v/>
      </c>
      <c r="D149" s="78" t="str">
        <f>Jegyzőkönyv!J52</f>
        <v/>
      </c>
      <c r="E149" s="78" t="str">
        <f>Jegyzőkönyv!M52</f>
        <v/>
      </c>
      <c r="F149" s="78" t="str">
        <f>Jegyzőkönyv!P52</f>
        <v/>
      </c>
      <c r="G149" s="78" t="str">
        <f>Jegyzőkönyv!S52</f>
        <v/>
      </c>
      <c r="H149" s="78" t="str">
        <f>Jegyzőkönyv!V52</f>
        <v/>
      </c>
      <c r="I149" s="78" t="str">
        <f>Jegyzőkönyv!Y52</f>
        <v/>
      </c>
      <c r="J149" s="78" t="str">
        <f>Jegyzőkönyv!AB52</f>
        <v/>
      </c>
      <c r="K149" s="78" t="str">
        <f>Jegyzőkönyv!AE52</f>
        <v/>
      </c>
      <c r="N149" s="68"/>
      <c r="O149" s="68"/>
      <c r="P149" s="68"/>
      <c r="Q149" s="68"/>
    </row>
    <row r="150" spans="1:17" s="78" customFormat="1" hidden="1" x14ac:dyDescent="0.3">
      <c r="A150" s="78" t="s">
        <v>59</v>
      </c>
      <c r="B150" s="78" t="str">
        <f>Jegyzőkönyv!D57</f>
        <v/>
      </c>
      <c r="C150" s="78" t="str">
        <f>Jegyzőkönyv!G57</f>
        <v/>
      </c>
      <c r="D150" s="78" t="str">
        <f>Jegyzőkönyv!J57</f>
        <v/>
      </c>
      <c r="E150" s="78" t="str">
        <f>Jegyzőkönyv!M57</f>
        <v/>
      </c>
      <c r="F150" s="78" t="str">
        <f>Jegyzőkönyv!P57</f>
        <v/>
      </c>
      <c r="G150" s="78" t="str">
        <f>Jegyzőkönyv!S57</f>
        <v/>
      </c>
      <c r="H150" s="78" t="str">
        <f>Jegyzőkönyv!V57</f>
        <v/>
      </c>
      <c r="I150" s="78" t="str">
        <f>Jegyzőkönyv!Y57</f>
        <v/>
      </c>
      <c r="J150" s="78" t="str">
        <f>Jegyzőkönyv!AB57</f>
        <v/>
      </c>
      <c r="K150" s="78" t="str">
        <f>Jegyzőkönyv!AE57</f>
        <v/>
      </c>
      <c r="N150" s="68"/>
      <c r="O150" s="68"/>
      <c r="P150" s="68"/>
      <c r="Q150" s="68"/>
    </row>
    <row r="151" spans="1:17" s="78" customFormat="1" hidden="1" x14ac:dyDescent="0.3">
      <c r="A151" s="78" t="s">
        <v>60</v>
      </c>
      <c r="B151" s="78" t="str">
        <f>Jegyzőkönyv!D62</f>
        <v/>
      </c>
      <c r="C151" s="78" t="str">
        <f>Jegyzőkönyv!G62</f>
        <v/>
      </c>
      <c r="D151" s="78" t="str">
        <f>Jegyzőkönyv!J62</f>
        <v/>
      </c>
      <c r="E151" s="78" t="str">
        <f>Jegyzőkönyv!M62</f>
        <v/>
      </c>
      <c r="F151" s="78" t="str">
        <f>Jegyzőkönyv!P62</f>
        <v/>
      </c>
      <c r="G151" s="78" t="str">
        <f>Jegyzőkönyv!S62</f>
        <v/>
      </c>
      <c r="H151" s="78" t="str">
        <f>Jegyzőkönyv!V62</f>
        <v/>
      </c>
      <c r="I151" s="78" t="str">
        <f>Jegyzőkönyv!Y62</f>
        <v/>
      </c>
      <c r="J151" s="78" t="str">
        <f>Jegyzőkönyv!AB62</f>
        <v/>
      </c>
      <c r="K151" s="78" t="str">
        <f>Jegyzőkönyv!AE62</f>
        <v/>
      </c>
      <c r="N151" s="68"/>
      <c r="O151" s="68"/>
      <c r="P151" s="68"/>
      <c r="Q151" s="68"/>
    </row>
    <row r="152" spans="1:17" s="78" customFormat="1" hidden="1" x14ac:dyDescent="0.3">
      <c r="N152" s="68"/>
      <c r="O152" s="68"/>
      <c r="P152" s="68"/>
      <c r="Q152" s="68"/>
    </row>
    <row r="153" spans="1:17" s="78" customFormat="1" hidden="1" x14ac:dyDescent="0.3">
      <c r="N153" s="68"/>
      <c r="O153" s="68"/>
      <c r="P153" s="68"/>
      <c r="Q153" s="68"/>
    </row>
    <row r="154" spans="1:17" s="78" customFormat="1" hidden="1" x14ac:dyDescent="0.3">
      <c r="N154" s="68"/>
      <c r="O154" s="68"/>
      <c r="P154" s="68"/>
      <c r="Q154" s="68"/>
    </row>
    <row r="155" spans="1:17" s="78" customFormat="1" hidden="1" x14ac:dyDescent="0.3">
      <c r="A155" s="78" t="s">
        <v>18</v>
      </c>
      <c r="N155" s="68"/>
      <c r="O155" s="68"/>
      <c r="P155" s="68"/>
      <c r="Q155" s="68"/>
    </row>
    <row r="156" spans="1:17" s="78" customFormat="1" hidden="1" x14ac:dyDescent="0.3">
      <c r="B156" s="78" t="s">
        <v>1</v>
      </c>
      <c r="C156" s="78" t="s">
        <v>3</v>
      </c>
      <c r="D156" s="78" t="s">
        <v>4</v>
      </c>
      <c r="E156" s="78" t="s">
        <v>5</v>
      </c>
      <c r="F156" s="78" t="s">
        <v>6</v>
      </c>
      <c r="G156" s="78" t="s">
        <v>7</v>
      </c>
      <c r="H156" s="78" t="s">
        <v>8</v>
      </c>
      <c r="I156" s="78" t="s">
        <v>9</v>
      </c>
      <c r="J156" s="78" t="s">
        <v>10</v>
      </c>
      <c r="K156" s="78" t="s">
        <v>11</v>
      </c>
      <c r="N156" s="68"/>
      <c r="O156" s="68"/>
      <c r="P156" s="68"/>
      <c r="Q156" s="68"/>
    </row>
    <row r="157" spans="1:17" s="78" customFormat="1" hidden="1" x14ac:dyDescent="0.3">
      <c r="B157" s="78">
        <f>Jegyzőkönyv!D45</f>
        <v>0</v>
      </c>
      <c r="C157" s="78">
        <f>Jegyzőkönyv!G45</f>
        <v>0</v>
      </c>
      <c r="D157" s="78">
        <f>Jegyzőkönyv!J45</f>
        <v>0</v>
      </c>
      <c r="E157" s="78">
        <f>Jegyzőkönyv!M45</f>
        <v>0</v>
      </c>
      <c r="F157" s="78">
        <f>Jegyzőkönyv!P45</f>
        <v>0</v>
      </c>
      <c r="G157" s="78">
        <f>Jegyzőkönyv!S45</f>
        <v>0</v>
      </c>
      <c r="H157" s="78">
        <f>Jegyzőkönyv!V45</f>
        <v>0</v>
      </c>
      <c r="I157" s="78">
        <f>Jegyzőkönyv!Y45</f>
        <v>0</v>
      </c>
      <c r="J157" s="78">
        <f>Jegyzőkönyv!AB45</f>
        <v>0</v>
      </c>
      <c r="K157" s="78">
        <f>Jegyzőkönyv!AE45</f>
        <v>0</v>
      </c>
      <c r="N157" s="68"/>
      <c r="O157" s="68"/>
      <c r="P157" s="68"/>
      <c r="Q157" s="68"/>
    </row>
    <row r="158" spans="1:17" s="78" customFormat="1" x14ac:dyDescent="0.3">
      <c r="N158" s="68"/>
      <c r="O158" s="68"/>
      <c r="P158" s="68"/>
      <c r="Q158" s="68"/>
    </row>
    <row r="159" spans="1:17" s="78" customFormat="1" x14ac:dyDescent="0.3">
      <c r="N159" s="68"/>
      <c r="O159" s="68"/>
      <c r="P159" s="68"/>
      <c r="Q159" s="68"/>
    </row>
    <row r="160" spans="1:17" s="78" customFormat="1" x14ac:dyDescent="0.3">
      <c r="N160" s="68"/>
      <c r="O160" s="68"/>
      <c r="P160" s="68"/>
      <c r="Q160" s="68"/>
    </row>
    <row r="161" spans="1:17" s="78" customFormat="1" x14ac:dyDescent="0.3">
      <c r="N161" s="68"/>
      <c r="O161" s="68"/>
      <c r="P161" s="68"/>
      <c r="Q161" s="68"/>
    </row>
    <row r="162" spans="1:17" s="78" customFormat="1" x14ac:dyDescent="0.3">
      <c r="N162" s="68"/>
      <c r="O162" s="68"/>
      <c r="P162" s="68"/>
      <c r="Q162" s="68"/>
    </row>
    <row r="163" spans="1:17" s="78" customFormat="1" x14ac:dyDescent="0.3">
      <c r="N163" s="68"/>
      <c r="O163" s="68"/>
      <c r="P163" s="68"/>
      <c r="Q163" s="68"/>
    </row>
    <row r="164" spans="1:17" s="78" customFormat="1" x14ac:dyDescent="0.3">
      <c r="N164" s="68"/>
      <c r="O164" s="68"/>
      <c r="P164" s="68"/>
      <c r="Q164" s="68"/>
    </row>
    <row r="165" spans="1:17" s="77" customFormat="1" x14ac:dyDescent="0.3">
      <c r="A165" s="78"/>
      <c r="B165" s="78"/>
      <c r="C165" s="78"/>
      <c r="D165" s="78"/>
      <c r="E165" s="78"/>
      <c r="N165" s="81"/>
      <c r="O165" s="81"/>
      <c r="P165" s="81"/>
      <c r="Q165" s="81"/>
    </row>
    <row r="166" spans="1:17" s="75" customFormat="1" x14ac:dyDescent="0.3">
      <c r="A166" s="76"/>
      <c r="B166" s="76"/>
      <c r="C166" s="76"/>
      <c r="D166" s="76"/>
      <c r="E166" s="76"/>
      <c r="N166" s="81"/>
      <c r="O166" s="81"/>
      <c r="P166" s="81"/>
      <c r="Q166" s="81"/>
    </row>
    <row r="167" spans="1:17" s="75" customFormat="1" x14ac:dyDescent="0.3">
      <c r="A167" s="76"/>
      <c r="B167" s="76"/>
      <c r="C167" s="76"/>
      <c r="D167" s="76"/>
      <c r="E167" s="76"/>
      <c r="N167" s="81"/>
      <c r="O167" s="81"/>
      <c r="P167" s="81"/>
      <c r="Q167" s="81"/>
    </row>
    <row r="168" spans="1:17" s="75" customFormat="1" x14ac:dyDescent="0.3">
      <c r="A168" s="76"/>
      <c r="B168" s="76"/>
      <c r="C168" s="76"/>
      <c r="D168" s="76"/>
      <c r="E168" s="76"/>
      <c r="N168" s="81"/>
      <c r="O168" s="81"/>
      <c r="P168" s="81"/>
      <c r="Q168" s="81"/>
    </row>
    <row r="169" spans="1:17" s="75" customFormat="1" x14ac:dyDescent="0.3">
      <c r="A169" s="76"/>
      <c r="B169" s="76"/>
      <c r="C169" s="76"/>
      <c r="D169" s="76"/>
      <c r="E169" s="76"/>
      <c r="N169" s="81"/>
      <c r="O169" s="81"/>
      <c r="P169" s="81"/>
      <c r="Q169" s="81"/>
    </row>
  </sheetData>
  <sheetProtection password="C5AE" sheet="1" objects="1" scenarios="1" formatCells="0" formatColumns="0" formatRows="0"/>
  <mergeCells count="73">
    <mergeCell ref="A42:A46"/>
    <mergeCell ref="A47:A51"/>
    <mergeCell ref="A52:A56"/>
    <mergeCell ref="A57:A61"/>
    <mergeCell ref="E37:E41"/>
    <mergeCell ref="A37:A41"/>
    <mergeCell ref="C37:D37"/>
    <mergeCell ref="C38:D38"/>
    <mergeCell ref="C39:D39"/>
    <mergeCell ref="C40:D40"/>
    <mergeCell ref="C42:D42"/>
    <mergeCell ref="E42:E46"/>
    <mergeCell ref="C43:D43"/>
    <mergeCell ref="C44:D44"/>
    <mergeCell ref="C45:D45"/>
    <mergeCell ref="C47:D47"/>
    <mergeCell ref="E2:E6"/>
    <mergeCell ref="E7:E11"/>
    <mergeCell ref="E12:E16"/>
    <mergeCell ref="E17:E21"/>
    <mergeCell ref="E22:E26"/>
    <mergeCell ref="E27:E31"/>
    <mergeCell ref="E32:E36"/>
    <mergeCell ref="A27:A31"/>
    <mergeCell ref="C27:D27"/>
    <mergeCell ref="C28:D28"/>
    <mergeCell ref="C29:D29"/>
    <mergeCell ref="C30:D30"/>
    <mergeCell ref="A32:A36"/>
    <mergeCell ref="C32:D32"/>
    <mergeCell ref="C33:D33"/>
    <mergeCell ref="C34:D34"/>
    <mergeCell ref="C35:D35"/>
    <mergeCell ref="A17:A21"/>
    <mergeCell ref="C17:D17"/>
    <mergeCell ref="C18:D18"/>
    <mergeCell ref="C19:D19"/>
    <mergeCell ref="C20:D20"/>
    <mergeCell ref="A22:A26"/>
    <mergeCell ref="C22:D22"/>
    <mergeCell ref="C23:D23"/>
    <mergeCell ref="C24:D24"/>
    <mergeCell ref="C25:D25"/>
    <mergeCell ref="C1:D1"/>
    <mergeCell ref="A2:A6"/>
    <mergeCell ref="C2:D2"/>
    <mergeCell ref="C3:D3"/>
    <mergeCell ref="C4:D4"/>
    <mergeCell ref="C5:D5"/>
    <mergeCell ref="A12:A16"/>
    <mergeCell ref="C12:D12"/>
    <mergeCell ref="C13:D13"/>
    <mergeCell ref="C14:D14"/>
    <mergeCell ref="C15:D15"/>
    <mergeCell ref="A7:A11"/>
    <mergeCell ref="C7:D7"/>
    <mergeCell ref="C8:D8"/>
    <mergeCell ref="C9:D9"/>
    <mergeCell ref="C10:D10"/>
    <mergeCell ref="E47:E51"/>
    <mergeCell ref="C48:D48"/>
    <mergeCell ref="C49:D49"/>
    <mergeCell ref="C50:D50"/>
    <mergeCell ref="C52:D52"/>
    <mergeCell ref="E52:E56"/>
    <mergeCell ref="C53:D53"/>
    <mergeCell ref="C54:D54"/>
    <mergeCell ref="C55:D55"/>
    <mergeCell ref="C57:D57"/>
    <mergeCell ref="E57:E61"/>
    <mergeCell ref="C58:D58"/>
    <mergeCell ref="C59:D59"/>
    <mergeCell ref="C60:D60"/>
  </mergeCells>
  <phoneticPr fontId="0" type="noConversion"/>
  <conditionalFormatting sqref="C2:D3 C7:D8 C12:D13 C17:D18 C22:D23 C27:D28 C32:D33 C37:D38">
    <cfRule type="cellIs" dxfId="32" priority="31" operator="equal">
      <formula>0</formula>
    </cfRule>
  </conditionalFormatting>
  <conditionalFormatting sqref="C4:D6 C9:D11 C14:D16 C19:D21 C24:D26 C29:D31 C34:D36 C39:D41">
    <cfRule type="cellIs" dxfId="31" priority="30" operator="lessThanOrEqual">
      <formula>0</formula>
    </cfRule>
  </conditionalFormatting>
  <conditionalFormatting sqref="C42:D43 C47:D48 C52:D53 C57:D58">
    <cfRule type="cellIs" dxfId="30" priority="29" operator="equal">
      <formula>0</formula>
    </cfRule>
  </conditionalFormatting>
  <conditionalFormatting sqref="C44:D44 C49:D49 C54:D54 C59:D59 C46:D46 C51:D51 C56:D56 C61:D61">
    <cfRule type="cellIs" dxfId="29" priority="28" operator="lessThanOrEqual">
      <formula>0</formula>
    </cfRule>
  </conditionalFormatting>
  <conditionalFormatting sqref="C45:D45">
    <cfRule type="cellIs" dxfId="28" priority="27" operator="lessThanOrEqual">
      <formula>0</formula>
    </cfRule>
  </conditionalFormatting>
  <conditionalFormatting sqref="C50:D50">
    <cfRule type="cellIs" dxfId="27" priority="26" operator="lessThanOrEqual">
      <formula>0</formula>
    </cfRule>
  </conditionalFormatting>
  <conditionalFormatting sqref="C55:D55">
    <cfRule type="cellIs" dxfId="26" priority="25" operator="lessThanOrEqual">
      <formula>0</formula>
    </cfRule>
  </conditionalFormatting>
  <conditionalFormatting sqref="C60:D60">
    <cfRule type="cellIs" dxfId="25" priority="24" operator="lessThanOrEqual">
      <formula>0</formula>
    </cfRule>
  </conditionalFormatting>
  <conditionalFormatting sqref="C2:D61">
    <cfRule type="cellIs" dxfId="24" priority="22" operator="greaterThanOrEqual">
      <formula>1</formula>
    </cfRule>
    <cfRule type="cellIs" dxfId="23" priority="23" operator="lessThan">
      <formula>1</formula>
    </cfRule>
  </conditionalFormatting>
  <conditionalFormatting sqref="C46">
    <cfRule type="cellIs" dxfId="22" priority="21" operator="lessThanOrEqual">
      <formula>0</formula>
    </cfRule>
  </conditionalFormatting>
  <conditionalFormatting sqref="C51">
    <cfRule type="cellIs" dxfId="21" priority="20" operator="lessThanOrEqual">
      <formula>0</formula>
    </cfRule>
  </conditionalFormatting>
  <conditionalFormatting sqref="C56">
    <cfRule type="cellIs" dxfId="20" priority="19" operator="lessThanOrEqual">
      <formula>0</formula>
    </cfRule>
  </conditionalFormatting>
  <conditionalFormatting sqref="C61">
    <cfRule type="cellIs" dxfId="19" priority="18" operator="lessThanOrEqual">
      <formula>0</formula>
    </cfRule>
  </conditionalFormatting>
  <conditionalFormatting sqref="D46">
    <cfRule type="cellIs" dxfId="18" priority="17" operator="lessThanOrEqual">
      <formula>0</formula>
    </cfRule>
  </conditionalFormatting>
  <conditionalFormatting sqref="D51">
    <cfRule type="cellIs" dxfId="17" priority="16" operator="lessThanOrEqual">
      <formula>0</formula>
    </cfRule>
  </conditionalFormatting>
  <conditionalFormatting sqref="D56">
    <cfRule type="cellIs" dxfId="16" priority="15" operator="lessThanOrEqual">
      <formula>0</formula>
    </cfRule>
  </conditionalFormatting>
  <conditionalFormatting sqref="D61">
    <cfRule type="cellIs" dxfId="15" priority="14" operator="lessThanOrEqual">
      <formula>0</formula>
    </cfRule>
  </conditionalFormatting>
  <conditionalFormatting sqref="D61">
    <cfRule type="cellIs" dxfId="14" priority="13" operator="lessThanOrEqual">
      <formula>0</formula>
    </cfRule>
  </conditionalFormatting>
  <conditionalFormatting sqref="C45:D45">
    <cfRule type="cellIs" dxfId="13" priority="12" operator="lessThanOrEqual">
      <formula>0</formula>
    </cfRule>
  </conditionalFormatting>
  <conditionalFormatting sqref="C50:D50">
    <cfRule type="cellIs" dxfId="12" priority="11" operator="lessThanOrEqual">
      <formula>0</formula>
    </cfRule>
  </conditionalFormatting>
  <conditionalFormatting sqref="C55:D55">
    <cfRule type="cellIs" dxfId="11" priority="10" operator="lessThanOrEqual">
      <formula>0</formula>
    </cfRule>
  </conditionalFormatting>
  <conditionalFormatting sqref="C60:D60">
    <cfRule type="cellIs" dxfId="10" priority="9" operator="lessThanOrEqual">
      <formula>0</formula>
    </cfRule>
  </conditionalFormatting>
  <conditionalFormatting sqref="C42:D42">
    <cfRule type="cellIs" dxfId="9" priority="8" operator="equal">
      <formula>0</formula>
    </cfRule>
  </conditionalFormatting>
  <conditionalFormatting sqref="C47:D47">
    <cfRule type="cellIs" dxfId="8" priority="7" operator="equal">
      <formula>0</formula>
    </cfRule>
  </conditionalFormatting>
  <conditionalFormatting sqref="C52:D52">
    <cfRule type="cellIs" dxfId="7" priority="6" operator="equal">
      <formula>0</formula>
    </cfRule>
  </conditionalFormatting>
  <conditionalFormatting sqref="C57:D57">
    <cfRule type="cellIs" dxfId="6" priority="5" operator="equal">
      <formula>0</formula>
    </cfRule>
  </conditionalFormatting>
  <conditionalFormatting sqref="C43:D43">
    <cfRule type="cellIs" dxfId="5" priority="4" operator="equal">
      <formula>0</formula>
    </cfRule>
  </conditionalFormatting>
  <conditionalFormatting sqref="C48:D48">
    <cfRule type="cellIs" dxfId="4" priority="3" operator="equal">
      <formula>0</formula>
    </cfRule>
  </conditionalFormatting>
  <conditionalFormatting sqref="C53:D53">
    <cfRule type="cellIs" dxfId="3" priority="2" operator="equal">
      <formula>0</formula>
    </cfRule>
  </conditionalFormatting>
  <conditionalFormatting sqref="C58:D58">
    <cfRule type="cellIs" dxfId="2" priority="1" operator="equal">
      <formula>0</formula>
    </cfRule>
  </conditionalFormatting>
  <dataValidations count="1">
    <dataValidation type="list" allowBlank="1" showInputMessage="1" showErrorMessage="1" sqref="G1" xr:uid="{00000000-0002-0000-0200-000000000000}">
      <formula1>$P$1:$P$10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T21"/>
  <sheetViews>
    <sheetView zoomScale="115" zoomScaleNormal="115" zoomScalePageLayoutView="115" workbookViewId="0">
      <selection activeCell="B5" sqref="B5"/>
    </sheetView>
  </sheetViews>
  <sheetFormatPr defaultColWidth="62.6640625" defaultRowHeight="28.8" x14ac:dyDescent="0.55000000000000004"/>
  <cols>
    <col min="1" max="1" width="18.6640625" style="49" customWidth="1"/>
    <col min="2" max="2" width="72.44140625" style="49" customWidth="1"/>
    <col min="3" max="3" width="20.44140625" style="49" customWidth="1"/>
    <col min="4" max="4" width="17.6640625" style="25" hidden="1" customWidth="1"/>
    <col min="5" max="5" width="13.6640625" style="25" hidden="1" customWidth="1"/>
    <col min="6" max="6" width="25.6640625" style="44" hidden="1" customWidth="1"/>
    <col min="7" max="7" width="12.6640625" style="25" hidden="1" customWidth="1"/>
    <col min="8" max="8" width="38.33203125" style="25" hidden="1" customWidth="1"/>
    <col min="9" max="9" width="62.6640625" style="43" hidden="1" customWidth="1"/>
    <col min="10" max="10" width="6.44140625" style="73" customWidth="1"/>
    <col min="11" max="20" width="6.44140625" style="70" customWidth="1"/>
    <col min="21" max="16384" width="62.6640625" style="49"/>
  </cols>
  <sheetData>
    <row r="1" spans="1:10" x14ac:dyDescent="0.55000000000000004">
      <c r="A1" s="46" t="s">
        <v>16</v>
      </c>
      <c r="B1" s="47" t="s">
        <v>26</v>
      </c>
      <c r="C1" s="48" t="s">
        <v>27</v>
      </c>
      <c r="F1" s="44">
        <f>Jegyzőkönyv!AG3</f>
        <v>52</v>
      </c>
      <c r="G1" s="25">
        <f>Jegyzőkönyv!AH3</f>
        <v>1</v>
      </c>
      <c r="H1" s="26" t="str">
        <f>Jegyzőkönyv!B3</f>
        <v>Miskolc</v>
      </c>
    </row>
    <row r="2" spans="1:10" x14ac:dyDescent="0.55000000000000004">
      <c r="A2" s="20" t="str">
        <f>IF(H1="","","I.")</f>
        <v>I.</v>
      </c>
      <c r="B2" s="21" t="str">
        <f t="shared" ref="B2:B13" si="0">IF(F1="","",INDEX($H$1:$H$12,MATCH(C2,$F$1:$F$12,0)))</f>
        <v>Miskolc</v>
      </c>
      <c r="C2" s="22">
        <f t="shared" ref="C2:C13" si="1">IF(F1="","",LARGE($F$1:$F$12,D2))</f>
        <v>52</v>
      </c>
      <c r="D2" s="25">
        <v>1</v>
      </c>
      <c r="F2" s="44">
        <f>Jegyzőkönyv!AG8</f>
        <v>17</v>
      </c>
      <c r="G2" s="25">
        <f>Jegyzőkönyv!AH8</f>
        <v>5</v>
      </c>
      <c r="H2" s="26" t="str">
        <f>Jegyzőkönyv!B8</f>
        <v>Salgótarján</v>
      </c>
    </row>
    <row r="3" spans="1:10" x14ac:dyDescent="0.55000000000000004">
      <c r="A3" s="23" t="str">
        <f>IF(H2="","","II.")</f>
        <v>II.</v>
      </c>
      <c r="B3" s="10" t="str">
        <f t="shared" si="0"/>
        <v>Budapest</v>
      </c>
      <c r="C3" s="24">
        <f t="shared" si="1"/>
        <v>46</v>
      </c>
      <c r="D3" s="25">
        <v>2</v>
      </c>
      <c r="F3" s="44">
        <f>Jegyzőkönyv!AG13</f>
        <v>46</v>
      </c>
      <c r="G3" s="25">
        <f>Jegyzőkönyv!AH13</f>
        <v>2</v>
      </c>
      <c r="H3" s="26" t="str">
        <f>Jegyzőkönyv!B13</f>
        <v>Budapest</v>
      </c>
    </row>
    <row r="4" spans="1:10" x14ac:dyDescent="0.55000000000000004">
      <c r="A4" s="13" t="str">
        <f>IF(H3="","","III.")</f>
        <v>III.</v>
      </c>
      <c r="B4" s="11" t="str">
        <f t="shared" si="0"/>
        <v>Sátoraljaújhely</v>
      </c>
      <c r="C4" s="14">
        <f t="shared" si="1"/>
        <v>36</v>
      </c>
      <c r="D4" s="25">
        <v>3</v>
      </c>
      <c r="F4" s="44">
        <f>Jegyzőkönyv!AG18</f>
        <v>11</v>
      </c>
      <c r="G4" s="25">
        <f>Jegyzőkönyv!AH18</f>
        <v>6</v>
      </c>
      <c r="H4" s="26" t="str">
        <f>Jegyzőkönyv!B18</f>
        <v>Szakoly</v>
      </c>
    </row>
    <row r="5" spans="1:10" x14ac:dyDescent="0.55000000000000004">
      <c r="A5" s="15" t="str">
        <f>IF(H4="","","IV.")</f>
        <v>IV.</v>
      </c>
      <c r="B5" s="12" t="str">
        <f t="shared" si="0"/>
        <v>Fehérgyarmat</v>
      </c>
      <c r="C5" s="16">
        <f t="shared" si="1"/>
        <v>27</v>
      </c>
      <c r="D5" s="25">
        <v>4</v>
      </c>
      <c r="F5" s="44">
        <f>Jegyzőkönyv!AG23</f>
        <v>27</v>
      </c>
      <c r="G5" s="25">
        <f>Jegyzőkönyv!AH23</f>
        <v>4</v>
      </c>
      <c r="H5" s="26" t="str">
        <f>Jegyzőkönyv!B23</f>
        <v>Fehérgyarmat</v>
      </c>
    </row>
    <row r="6" spans="1:10" x14ac:dyDescent="0.55000000000000004">
      <c r="A6" s="15" t="str">
        <f>IF(H5="","","V.")</f>
        <v>V.</v>
      </c>
      <c r="B6" s="12" t="str">
        <f t="shared" si="0"/>
        <v>Salgótarján</v>
      </c>
      <c r="C6" s="16">
        <f t="shared" si="1"/>
        <v>17</v>
      </c>
      <c r="D6" s="25">
        <v>5</v>
      </c>
      <c r="F6" s="44">
        <f>Jegyzőkönyv!AG28</f>
        <v>36</v>
      </c>
      <c r="G6" s="25">
        <f>Jegyzőkönyv!AH28</f>
        <v>3</v>
      </c>
      <c r="H6" s="26" t="str">
        <f>Jegyzőkönyv!B28</f>
        <v>Sátoraljaújhely</v>
      </c>
    </row>
    <row r="7" spans="1:10" x14ac:dyDescent="0.55000000000000004">
      <c r="A7" s="15" t="str">
        <f>IF(H6="","","VI.")</f>
        <v>VI.</v>
      </c>
      <c r="B7" s="12" t="str">
        <f t="shared" si="0"/>
        <v>Szakoly</v>
      </c>
      <c r="C7" s="16">
        <f t="shared" si="1"/>
        <v>11</v>
      </c>
      <c r="D7" s="25">
        <v>6</v>
      </c>
      <c r="F7" s="44" t="str">
        <f>Jegyzőkönyv!AG33</f>
        <v/>
      </c>
      <c r="G7" s="25" t="str">
        <f>Jegyzőkönyv!AH33</f>
        <v/>
      </c>
      <c r="H7" s="26">
        <f>Jegyzőkönyv!B33</f>
        <v>0</v>
      </c>
    </row>
    <row r="8" spans="1:10" x14ac:dyDescent="0.55000000000000004">
      <c r="A8" s="15" t="str">
        <f>IF(H7="","","VII.")</f>
        <v>VII.</v>
      </c>
      <c r="B8" s="12" t="str">
        <f t="shared" si="0"/>
        <v/>
      </c>
      <c r="C8" s="16" t="str">
        <f t="shared" si="1"/>
        <v/>
      </c>
      <c r="D8" s="25">
        <v>7</v>
      </c>
      <c r="F8" s="44" t="str">
        <f>Jegyzőkönyv!AG38</f>
        <v/>
      </c>
      <c r="G8" s="25" t="str">
        <f>Jegyzőkönyv!AH38</f>
        <v/>
      </c>
      <c r="H8" s="26">
        <f>Jegyzőkönyv!B38</f>
        <v>0</v>
      </c>
    </row>
    <row r="9" spans="1:10" x14ac:dyDescent="0.55000000000000004">
      <c r="A9" s="15" t="str">
        <f>IF(H8="","","VIII.")</f>
        <v>VIII.</v>
      </c>
      <c r="B9" s="12" t="str">
        <f t="shared" si="0"/>
        <v/>
      </c>
      <c r="C9" s="16" t="str">
        <f t="shared" si="1"/>
        <v/>
      </c>
      <c r="D9" s="25">
        <v>8</v>
      </c>
      <c r="F9" s="44" t="str">
        <f>Jegyzőkönyv!AG43</f>
        <v/>
      </c>
      <c r="G9" s="25" t="str">
        <f>Jegyzőkönyv!AH43</f>
        <v/>
      </c>
      <c r="H9" s="26">
        <f>Jegyzőkönyv!B43</f>
        <v>0</v>
      </c>
    </row>
    <row r="10" spans="1:10" hidden="1" x14ac:dyDescent="0.55000000000000004">
      <c r="A10" s="15" t="str">
        <f>IF(H9="","","IX.")</f>
        <v>IX.</v>
      </c>
      <c r="B10" s="12" t="str">
        <f t="shared" si="0"/>
        <v/>
      </c>
      <c r="C10" s="16" t="str">
        <f t="shared" si="1"/>
        <v/>
      </c>
      <c r="D10" s="25">
        <v>9</v>
      </c>
      <c r="F10" s="44" t="str">
        <f>Jegyzőkönyv!AG48</f>
        <v/>
      </c>
      <c r="G10" s="25" t="str">
        <f>Jegyzőkönyv!AH48</f>
        <v/>
      </c>
      <c r="H10" s="26">
        <f>Jegyzőkönyv!B48</f>
        <v>0</v>
      </c>
    </row>
    <row r="11" spans="1:10" hidden="1" x14ac:dyDescent="0.55000000000000004">
      <c r="A11" s="15" t="str">
        <f>IF(H10="","","X.")</f>
        <v>X.</v>
      </c>
      <c r="B11" s="12" t="str">
        <f t="shared" si="0"/>
        <v/>
      </c>
      <c r="C11" s="16" t="str">
        <f t="shared" si="1"/>
        <v/>
      </c>
      <c r="D11" s="25">
        <v>10</v>
      </c>
      <c r="F11" s="44" t="str">
        <f>Jegyzőkönyv!AG53</f>
        <v/>
      </c>
      <c r="G11" s="25" t="str">
        <f>Jegyzőkönyv!AH53</f>
        <v/>
      </c>
      <c r="H11" s="26">
        <f>Jegyzőkönyv!B53</f>
        <v>0</v>
      </c>
    </row>
    <row r="12" spans="1:10" hidden="1" x14ac:dyDescent="0.55000000000000004">
      <c r="A12" s="15" t="str">
        <f>IF(H11="","","XI.")</f>
        <v>XI.</v>
      </c>
      <c r="B12" s="12" t="str">
        <f t="shared" si="0"/>
        <v/>
      </c>
      <c r="C12" s="16" t="str">
        <f t="shared" si="1"/>
        <v/>
      </c>
      <c r="D12" s="25">
        <v>11</v>
      </c>
      <c r="F12" s="44" t="str">
        <f>Jegyzőkönyv!AG58</f>
        <v/>
      </c>
      <c r="G12" s="25" t="str">
        <f>Jegyzőkönyv!AH58</f>
        <v/>
      </c>
      <c r="H12" s="26">
        <f>Jegyzőkönyv!B58</f>
        <v>0</v>
      </c>
    </row>
    <row r="13" spans="1:10" ht="29.4" hidden="1" thickBot="1" x14ac:dyDescent="0.6">
      <c r="A13" s="17" t="str">
        <f>IF(H12="","","XII.")</f>
        <v>XII.</v>
      </c>
      <c r="B13" s="18" t="str">
        <f t="shared" si="0"/>
        <v/>
      </c>
      <c r="C13" s="19" t="str">
        <f t="shared" si="1"/>
        <v/>
      </c>
      <c r="D13" s="25">
        <v>12</v>
      </c>
    </row>
    <row r="14" spans="1:10" s="70" customFormat="1" x14ac:dyDescent="0.55000000000000004">
      <c r="D14" s="71"/>
      <c r="E14" s="71"/>
      <c r="F14" s="72"/>
      <c r="G14" s="71"/>
      <c r="H14" s="71"/>
      <c r="I14" s="73"/>
      <c r="J14" s="73"/>
    </row>
    <row r="15" spans="1:10" s="70" customFormat="1" x14ac:dyDescent="0.55000000000000004">
      <c r="D15" s="71"/>
      <c r="E15" s="71"/>
      <c r="F15" s="72"/>
      <c r="G15" s="71"/>
      <c r="H15" s="71"/>
      <c r="I15" s="73"/>
      <c r="J15" s="73"/>
    </row>
    <row r="16" spans="1:10" s="70" customFormat="1" x14ac:dyDescent="0.55000000000000004">
      <c r="D16" s="71"/>
      <c r="E16" s="71"/>
      <c r="F16" s="72"/>
      <c r="G16" s="71"/>
      <c r="H16" s="71"/>
      <c r="I16" s="73"/>
      <c r="J16" s="73"/>
    </row>
    <row r="17" spans="4:10" s="70" customFormat="1" x14ac:dyDescent="0.55000000000000004">
      <c r="D17" s="71"/>
      <c r="E17" s="71"/>
      <c r="F17" s="72"/>
      <c r="G17" s="71"/>
      <c r="H17" s="71"/>
      <c r="I17" s="73"/>
      <c r="J17" s="73"/>
    </row>
    <row r="18" spans="4:10" s="70" customFormat="1" x14ac:dyDescent="0.55000000000000004">
      <c r="D18" s="71"/>
      <c r="E18" s="71"/>
      <c r="F18" s="72"/>
      <c r="G18" s="71"/>
      <c r="H18" s="71"/>
      <c r="I18" s="73"/>
      <c r="J18" s="73"/>
    </row>
    <row r="19" spans="4:10" s="70" customFormat="1" x14ac:dyDescent="0.55000000000000004">
      <c r="D19" s="71"/>
      <c r="E19" s="71"/>
      <c r="F19" s="72"/>
      <c r="G19" s="71"/>
      <c r="H19" s="71"/>
      <c r="I19" s="73"/>
      <c r="J19" s="73"/>
    </row>
    <row r="20" spans="4:10" s="70" customFormat="1" x14ac:dyDescent="0.55000000000000004">
      <c r="D20" s="71"/>
      <c r="E20" s="71"/>
      <c r="F20" s="72"/>
      <c r="G20" s="71"/>
      <c r="H20" s="71"/>
      <c r="I20" s="73"/>
      <c r="J20" s="73"/>
    </row>
    <row r="21" spans="4:10" s="70" customFormat="1" x14ac:dyDescent="0.55000000000000004">
      <c r="D21" s="71"/>
      <c r="E21" s="71"/>
      <c r="F21" s="72"/>
      <c r="G21" s="71"/>
      <c r="H21" s="71"/>
      <c r="I21" s="73"/>
      <c r="J21" s="73"/>
    </row>
  </sheetData>
  <sheetProtection password="C5AE" sheet="1" scenarios="1" formatCells="0" formatColumns="0" formatRows="0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B23"/>
  <sheetViews>
    <sheetView tabSelected="1" zoomScale="98" zoomScaleNormal="98" workbookViewId="0">
      <selection activeCell="G30" sqref="G30"/>
    </sheetView>
  </sheetViews>
  <sheetFormatPr defaultColWidth="9.109375" defaultRowHeight="14.4" x14ac:dyDescent="0.3"/>
  <cols>
    <col min="1" max="1" width="4.44140625" style="89" customWidth="1"/>
    <col min="2" max="2" width="44.6640625" style="89" customWidth="1"/>
    <col min="3" max="22" width="5.44140625" style="89" customWidth="1"/>
    <col min="23" max="24" width="13.44140625" style="89" customWidth="1"/>
    <col min="25" max="25" width="2" style="68" customWidth="1"/>
    <col min="26" max="28" width="9.109375" style="68"/>
    <col min="29" max="16384" width="9.109375" style="41"/>
  </cols>
  <sheetData>
    <row r="1" spans="1:28" ht="94.95" customHeight="1" thickBot="1" x14ac:dyDescent="0.35">
      <c r="A1" s="186" t="str">
        <f>IF(Versenyszámok!B13="","",Versenyszámok!B13)</f>
        <v/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</row>
    <row r="2" spans="1:28" s="45" customFormat="1" ht="85.5" customHeight="1" thickTop="1" thickBot="1" x14ac:dyDescent="0.35">
      <c r="A2" s="189" t="s">
        <v>65</v>
      </c>
      <c r="B2" s="189" t="s">
        <v>67</v>
      </c>
      <c r="C2" s="188" t="str">
        <f>Jegyzőkönyv!D2</f>
        <v>1. Társhordás karikával</v>
      </c>
      <c r="D2" s="188"/>
      <c r="E2" s="188" t="str">
        <f>Jegyzőkönyv!G2</f>
        <v>2. Pókjárás - Rákjárás</v>
      </c>
      <c r="F2" s="188"/>
      <c r="G2" s="188" t="str">
        <f>Jegyzőkönyv!J2</f>
        <v>3. Akadálypálya</v>
      </c>
      <c r="H2" s="188"/>
      <c r="I2" s="188" t="str">
        <f>Jegyzőkönyv!M2</f>
        <v>4. Labdás ügyességi váltó</v>
      </c>
      <c r="J2" s="188"/>
      <c r="K2" s="188" t="str">
        <f>Jegyzőkönyv!P2</f>
        <v>5. Várfoglaló</v>
      </c>
      <c r="L2" s="188"/>
      <c r="M2" s="188" t="str">
        <f>Jegyzőkönyv!S2</f>
        <v>6. Bújj és karikában fuss</v>
      </c>
      <c r="N2" s="188"/>
      <c r="O2" s="188" t="str">
        <f>Jegyzőkönyv!V2</f>
        <v>7. Rakd a botot - Szedd a botot</v>
      </c>
      <c r="P2" s="188"/>
      <c r="Q2" s="188" t="str">
        <f>Jegyzőkönyv!Y2</f>
        <v>8. Szlalomozz a labdával</v>
      </c>
      <c r="R2" s="188"/>
      <c r="S2" s="188" t="str">
        <f>Jegyzőkönyv!AB2</f>
        <v>9. Karikán az akadályra</v>
      </c>
      <c r="T2" s="188"/>
      <c r="U2" s="188" t="str">
        <f>Jegyzőkönyv!AE2</f>
        <v xml:space="preserve">10. </v>
      </c>
      <c r="V2" s="188"/>
      <c r="W2" s="187" t="s">
        <v>66</v>
      </c>
      <c r="X2" s="187"/>
      <c r="Y2" s="69"/>
      <c r="Z2" s="69"/>
      <c r="AA2" s="69"/>
      <c r="AB2" s="69"/>
    </row>
    <row r="3" spans="1:28" ht="55.95" customHeight="1" thickTop="1" thickBot="1" x14ac:dyDescent="0.35">
      <c r="A3" s="189"/>
      <c r="B3" s="189"/>
      <c r="C3" s="96" t="s">
        <v>27</v>
      </c>
      <c r="D3" s="97" t="s">
        <v>16</v>
      </c>
      <c r="E3" s="96" t="s">
        <v>27</v>
      </c>
      <c r="F3" s="97" t="s">
        <v>16</v>
      </c>
      <c r="G3" s="96" t="s">
        <v>27</v>
      </c>
      <c r="H3" s="97" t="s">
        <v>16</v>
      </c>
      <c r="I3" s="96" t="s">
        <v>27</v>
      </c>
      <c r="J3" s="97" t="s">
        <v>16</v>
      </c>
      <c r="K3" s="96" t="s">
        <v>27</v>
      </c>
      <c r="L3" s="97" t="s">
        <v>16</v>
      </c>
      <c r="M3" s="96" t="s">
        <v>27</v>
      </c>
      <c r="N3" s="97" t="s">
        <v>16</v>
      </c>
      <c r="O3" s="96" t="s">
        <v>27</v>
      </c>
      <c r="P3" s="97" t="s">
        <v>16</v>
      </c>
      <c r="Q3" s="96" t="s">
        <v>27</v>
      </c>
      <c r="R3" s="97" t="s">
        <v>16</v>
      </c>
      <c r="S3" s="96" t="s">
        <v>27</v>
      </c>
      <c r="T3" s="97" t="s">
        <v>16</v>
      </c>
      <c r="U3" s="96" t="s">
        <v>27</v>
      </c>
      <c r="V3" s="97" t="s">
        <v>16</v>
      </c>
      <c r="W3" s="98" t="s">
        <v>27</v>
      </c>
      <c r="X3" s="98" t="s">
        <v>16</v>
      </c>
    </row>
    <row r="4" spans="1:28" ht="16.2" customHeight="1" thickTop="1" thickBot="1" x14ac:dyDescent="0.35">
      <c r="A4" s="93">
        <v>1</v>
      </c>
      <c r="B4" s="94" t="str">
        <f>IF(ISBLANK(Jegyzőkönyv!B3),"",Jegyzőkönyv!B3)</f>
        <v>Miskolc</v>
      </c>
      <c r="C4" s="95">
        <f>Jegyzőkönyv!D7</f>
        <v>6</v>
      </c>
      <c r="D4" s="94">
        <f>Jegyzőkönyv!D6</f>
        <v>1</v>
      </c>
      <c r="E4" s="95">
        <f>Jegyzőkönyv!G7</f>
        <v>6</v>
      </c>
      <c r="F4" s="94">
        <f>Jegyzőkönyv!G6</f>
        <v>1</v>
      </c>
      <c r="G4" s="95">
        <f>Jegyzőkönyv!J7</f>
        <v>6</v>
      </c>
      <c r="H4" s="94">
        <f>Jegyzőkönyv!J6</f>
        <v>1</v>
      </c>
      <c r="I4" s="95">
        <f>Jegyzőkönyv!M7</f>
        <v>6</v>
      </c>
      <c r="J4" s="94">
        <f>Jegyzőkönyv!M6</f>
        <v>1</v>
      </c>
      <c r="K4" s="95">
        <f>Jegyzőkönyv!P7</f>
        <v>6</v>
      </c>
      <c r="L4" s="94">
        <f>Jegyzőkönyv!P6</f>
        <v>1</v>
      </c>
      <c r="M4" s="95">
        <f>Jegyzőkönyv!S7</f>
        <v>6</v>
      </c>
      <c r="N4" s="94">
        <f>Jegyzőkönyv!S6</f>
        <v>1</v>
      </c>
      <c r="O4" s="95">
        <f>Jegyzőkönyv!V7</f>
        <v>6</v>
      </c>
      <c r="P4" s="94">
        <f>Jegyzőkönyv!V6</f>
        <v>1</v>
      </c>
      <c r="Q4" s="95">
        <f>Jegyzőkönyv!Y7</f>
        <v>4</v>
      </c>
      <c r="R4" s="94">
        <f>Jegyzőkönyv!Y6</f>
        <v>3</v>
      </c>
      <c r="S4" s="95">
        <f>Jegyzőkönyv!AB7</f>
        <v>6</v>
      </c>
      <c r="T4" s="94">
        <f>Jegyzőkönyv!AB6</f>
        <v>1</v>
      </c>
      <c r="U4" s="95" t="str">
        <f>Jegyzőkönyv!AE7</f>
        <v/>
      </c>
      <c r="V4" s="94" t="str">
        <f>Jegyzőkönyv!AE6</f>
        <v/>
      </c>
      <c r="W4" s="99">
        <f>Jegyzőkönyv!AG3</f>
        <v>52</v>
      </c>
      <c r="X4" s="100">
        <f>Jegyzőkönyv!AH3</f>
        <v>1</v>
      </c>
    </row>
    <row r="5" spans="1:28" ht="16.2" customHeight="1" thickTop="1" thickBot="1" x14ac:dyDescent="0.35">
      <c r="A5" s="90">
        <v>2</v>
      </c>
      <c r="B5" s="91" t="str">
        <f>IF(ISBLANK(Jegyzőkönyv!B8),"",Jegyzőkönyv!B8)</f>
        <v>Salgótarján</v>
      </c>
      <c r="C5" s="92">
        <f>Jegyzőkönyv!D12</f>
        <v>2</v>
      </c>
      <c r="D5" s="91">
        <f>Jegyzőkönyv!D11</f>
        <v>5</v>
      </c>
      <c r="E5" s="92">
        <f>Jegyzőkönyv!G12</f>
        <v>2</v>
      </c>
      <c r="F5" s="91">
        <f>Jegyzőkönyv!G11</f>
        <v>5</v>
      </c>
      <c r="G5" s="92">
        <f>Jegyzőkönyv!J12</f>
        <v>2</v>
      </c>
      <c r="H5" s="91">
        <f>Jegyzőkönyv!J11</f>
        <v>5</v>
      </c>
      <c r="I5" s="92">
        <f>Jegyzőkönyv!M12</f>
        <v>2</v>
      </c>
      <c r="J5" s="91">
        <f>Jegyzőkönyv!M11</f>
        <v>5</v>
      </c>
      <c r="K5" s="92">
        <f>Jegyzőkönyv!P12</f>
        <v>1</v>
      </c>
      <c r="L5" s="91">
        <f>Jegyzőkönyv!P11</f>
        <v>6</v>
      </c>
      <c r="M5" s="92">
        <f>Jegyzőkönyv!S12</f>
        <v>2</v>
      </c>
      <c r="N5" s="91">
        <f>Jegyzőkönyv!S11</f>
        <v>5</v>
      </c>
      <c r="O5" s="92">
        <f>Jegyzőkönyv!V12</f>
        <v>2</v>
      </c>
      <c r="P5" s="91">
        <f>Jegyzőkönyv!V11</f>
        <v>5</v>
      </c>
      <c r="Q5" s="92">
        <f>Jegyzőkönyv!Y12</f>
        <v>2</v>
      </c>
      <c r="R5" s="91">
        <f>Jegyzőkönyv!Y11</f>
        <v>5</v>
      </c>
      <c r="S5" s="92">
        <f>Jegyzőkönyv!AB12</f>
        <v>2</v>
      </c>
      <c r="T5" s="91">
        <f>Jegyzőkönyv!AB11</f>
        <v>5</v>
      </c>
      <c r="U5" s="92" t="str">
        <f>Jegyzőkönyv!AE12</f>
        <v/>
      </c>
      <c r="V5" s="91" t="str">
        <f>Jegyzőkönyv!AE11</f>
        <v/>
      </c>
      <c r="W5" s="99">
        <f>Jegyzőkönyv!AG8</f>
        <v>17</v>
      </c>
      <c r="X5" s="100">
        <f>Jegyzőkönyv!AH8</f>
        <v>5</v>
      </c>
    </row>
    <row r="6" spans="1:28" ht="16.2" customHeight="1" thickTop="1" thickBot="1" x14ac:dyDescent="0.35">
      <c r="A6" s="93">
        <v>3</v>
      </c>
      <c r="B6" s="94" t="str">
        <f>IF(ISBLANK(Jegyzőkönyv!B13),"",Jegyzőkönyv!B13)</f>
        <v>Budapest</v>
      </c>
      <c r="C6" s="95">
        <f>Jegyzőkönyv!D17</f>
        <v>5</v>
      </c>
      <c r="D6" s="94">
        <f>Jegyzőkönyv!D16</f>
        <v>2</v>
      </c>
      <c r="E6" s="95">
        <f>Jegyzőkönyv!G17</f>
        <v>5</v>
      </c>
      <c r="F6" s="94">
        <f>Jegyzőkönyv!G16</f>
        <v>2</v>
      </c>
      <c r="G6" s="95">
        <f>Jegyzőkönyv!J17</f>
        <v>5</v>
      </c>
      <c r="H6" s="94">
        <f>Jegyzőkönyv!J16</f>
        <v>2</v>
      </c>
      <c r="I6" s="95">
        <f>Jegyzőkönyv!M17</f>
        <v>5</v>
      </c>
      <c r="J6" s="94">
        <f>Jegyzőkönyv!M16</f>
        <v>2</v>
      </c>
      <c r="K6" s="95">
        <f>Jegyzőkönyv!P17</f>
        <v>5</v>
      </c>
      <c r="L6" s="94">
        <f>Jegyzőkönyv!P16</f>
        <v>2</v>
      </c>
      <c r="M6" s="95">
        <f>Jegyzőkönyv!S17</f>
        <v>5</v>
      </c>
      <c r="N6" s="94">
        <f>Jegyzőkönyv!S16</f>
        <v>2</v>
      </c>
      <c r="O6" s="95">
        <f>Jegyzőkönyv!V17</f>
        <v>5</v>
      </c>
      <c r="P6" s="94">
        <f>Jegyzőkönyv!V16</f>
        <v>2</v>
      </c>
      <c r="Q6" s="95">
        <f>Jegyzőkönyv!Y17</f>
        <v>6</v>
      </c>
      <c r="R6" s="94">
        <f>Jegyzőkönyv!Y16</f>
        <v>1</v>
      </c>
      <c r="S6" s="95">
        <f>Jegyzőkönyv!AB17</f>
        <v>5</v>
      </c>
      <c r="T6" s="94">
        <f>Jegyzőkönyv!AB16</f>
        <v>2</v>
      </c>
      <c r="U6" s="95" t="str">
        <f>Jegyzőkönyv!AE17</f>
        <v/>
      </c>
      <c r="V6" s="94" t="str">
        <f>Jegyzőkönyv!AE16</f>
        <v/>
      </c>
      <c r="W6" s="99">
        <f>Jegyzőkönyv!AG13</f>
        <v>46</v>
      </c>
      <c r="X6" s="100">
        <f>Jegyzőkönyv!AH13</f>
        <v>2</v>
      </c>
    </row>
    <row r="7" spans="1:28" ht="16.2" customHeight="1" thickTop="1" thickBot="1" x14ac:dyDescent="0.35">
      <c r="A7" s="90">
        <v>4</v>
      </c>
      <c r="B7" s="91" t="str">
        <f>IF(ISBLANK(Jegyzőkönyv!B18),"",Jegyzőkönyv!B18)</f>
        <v>Szakoly</v>
      </c>
      <c r="C7" s="92">
        <f>Jegyzőkönyv!D22</f>
        <v>1</v>
      </c>
      <c r="D7" s="91">
        <f>Jegyzőkönyv!D21</f>
        <v>6</v>
      </c>
      <c r="E7" s="92">
        <f>Jegyzőkönyv!G22</f>
        <v>1</v>
      </c>
      <c r="F7" s="91">
        <f>Jegyzőkönyv!G21</f>
        <v>6</v>
      </c>
      <c r="G7" s="92">
        <f>Jegyzőkönyv!J22</f>
        <v>1</v>
      </c>
      <c r="H7" s="91">
        <f>Jegyzőkönyv!J21</f>
        <v>6</v>
      </c>
      <c r="I7" s="92">
        <f>Jegyzőkönyv!M22</f>
        <v>1</v>
      </c>
      <c r="J7" s="91">
        <f>Jegyzőkönyv!M21</f>
        <v>6</v>
      </c>
      <c r="K7" s="92">
        <f>Jegyzőkönyv!P22</f>
        <v>3</v>
      </c>
      <c r="L7" s="91">
        <f>Jegyzőkönyv!P21</f>
        <v>4</v>
      </c>
      <c r="M7" s="92">
        <f>Jegyzőkönyv!S22</f>
        <v>1</v>
      </c>
      <c r="N7" s="91">
        <f>Jegyzőkönyv!S21</f>
        <v>6</v>
      </c>
      <c r="O7" s="92">
        <f>Jegyzőkönyv!V22</f>
        <v>1</v>
      </c>
      <c r="P7" s="91">
        <f>Jegyzőkönyv!V21</f>
        <v>6</v>
      </c>
      <c r="Q7" s="92">
        <f>Jegyzőkönyv!Y22</f>
        <v>1</v>
      </c>
      <c r="R7" s="91">
        <f>Jegyzőkönyv!Y21</f>
        <v>6</v>
      </c>
      <c r="S7" s="92">
        <f>Jegyzőkönyv!AB22</f>
        <v>1</v>
      </c>
      <c r="T7" s="91">
        <f>Jegyzőkönyv!AB21</f>
        <v>6</v>
      </c>
      <c r="U7" s="92" t="str">
        <f>Jegyzőkönyv!AE22</f>
        <v/>
      </c>
      <c r="V7" s="91" t="str">
        <f>Jegyzőkönyv!AE21</f>
        <v/>
      </c>
      <c r="W7" s="99">
        <f>Jegyzőkönyv!AG18</f>
        <v>11</v>
      </c>
      <c r="X7" s="100">
        <f>Jegyzőkönyv!AH18</f>
        <v>6</v>
      </c>
    </row>
    <row r="8" spans="1:28" ht="16.2" customHeight="1" thickTop="1" thickBot="1" x14ac:dyDescent="0.35">
      <c r="A8" s="93">
        <v>5</v>
      </c>
      <c r="B8" s="94" t="str">
        <f>IF(ISBLANK(Jegyzőkönyv!B23),"",Jegyzőkönyv!B23)</f>
        <v>Fehérgyarmat</v>
      </c>
      <c r="C8" s="95">
        <f>Jegyzőkönyv!D27</f>
        <v>3</v>
      </c>
      <c r="D8" s="94">
        <f>Jegyzőkönyv!D26</f>
        <v>4</v>
      </c>
      <c r="E8" s="95">
        <f>Jegyzőkönyv!G27</f>
        <v>3</v>
      </c>
      <c r="F8" s="94">
        <f>Jegyzőkönyv!G26</f>
        <v>4</v>
      </c>
      <c r="G8" s="95">
        <f>Jegyzőkönyv!J27</f>
        <v>3</v>
      </c>
      <c r="H8" s="94">
        <f>Jegyzőkönyv!J26</f>
        <v>4</v>
      </c>
      <c r="I8" s="95">
        <f>Jegyzőkönyv!M27</f>
        <v>4</v>
      </c>
      <c r="J8" s="94">
        <f>Jegyzőkönyv!M26</f>
        <v>3</v>
      </c>
      <c r="K8" s="95">
        <f>Jegyzőkönyv!P27</f>
        <v>2</v>
      </c>
      <c r="L8" s="94">
        <f>Jegyzőkönyv!P26</f>
        <v>5</v>
      </c>
      <c r="M8" s="95">
        <f>Jegyzőkönyv!S27</f>
        <v>3</v>
      </c>
      <c r="N8" s="94">
        <f>Jegyzőkönyv!S26</f>
        <v>4</v>
      </c>
      <c r="O8" s="95">
        <f>Jegyzőkönyv!V27</f>
        <v>3</v>
      </c>
      <c r="P8" s="94">
        <f>Jegyzőkönyv!V26</f>
        <v>4</v>
      </c>
      <c r="Q8" s="95">
        <f>Jegyzőkönyv!Y27</f>
        <v>3</v>
      </c>
      <c r="R8" s="94">
        <f>Jegyzőkönyv!Y26</f>
        <v>4</v>
      </c>
      <c r="S8" s="95">
        <f>Jegyzőkönyv!AB27</f>
        <v>3</v>
      </c>
      <c r="T8" s="94">
        <f>Jegyzőkönyv!AB26</f>
        <v>4</v>
      </c>
      <c r="U8" s="95" t="str">
        <f>Jegyzőkönyv!AE27</f>
        <v/>
      </c>
      <c r="V8" s="94" t="str">
        <f>Jegyzőkönyv!AE26</f>
        <v/>
      </c>
      <c r="W8" s="99">
        <f>Jegyzőkönyv!AG23</f>
        <v>27</v>
      </c>
      <c r="X8" s="100">
        <f>Jegyzőkönyv!AH23</f>
        <v>4</v>
      </c>
    </row>
    <row r="9" spans="1:28" ht="16.2" customHeight="1" thickTop="1" thickBot="1" x14ac:dyDescent="0.35">
      <c r="A9" s="90">
        <v>6</v>
      </c>
      <c r="B9" s="91" t="str">
        <f>IF(ISBLANK(Jegyzőkönyv!B28),"",Jegyzőkönyv!B28)</f>
        <v>Sátoraljaújhely</v>
      </c>
      <c r="C9" s="92">
        <f>Jegyzőkönyv!D32</f>
        <v>4</v>
      </c>
      <c r="D9" s="91">
        <f>Jegyzőkönyv!D31</f>
        <v>3</v>
      </c>
      <c r="E9" s="92">
        <f>Jegyzőkönyv!G32</f>
        <v>4</v>
      </c>
      <c r="F9" s="91">
        <f>Jegyzőkönyv!G31</f>
        <v>3</v>
      </c>
      <c r="G9" s="92">
        <f>Jegyzőkönyv!J32</f>
        <v>4</v>
      </c>
      <c r="H9" s="91">
        <f>Jegyzőkönyv!J31</f>
        <v>3</v>
      </c>
      <c r="I9" s="92">
        <f>Jegyzőkönyv!M32</f>
        <v>3</v>
      </c>
      <c r="J9" s="91">
        <f>Jegyzőkönyv!M31</f>
        <v>4</v>
      </c>
      <c r="K9" s="92">
        <f>Jegyzőkönyv!P32</f>
        <v>4</v>
      </c>
      <c r="L9" s="91">
        <f>Jegyzőkönyv!P31</f>
        <v>3</v>
      </c>
      <c r="M9" s="92">
        <f>Jegyzőkönyv!S32</f>
        <v>4</v>
      </c>
      <c r="N9" s="91">
        <f>Jegyzőkönyv!S31</f>
        <v>3</v>
      </c>
      <c r="O9" s="92">
        <f>Jegyzőkönyv!V32</f>
        <v>4</v>
      </c>
      <c r="P9" s="91">
        <f>Jegyzőkönyv!V31</f>
        <v>3</v>
      </c>
      <c r="Q9" s="92">
        <f>Jegyzőkönyv!Y32</f>
        <v>5</v>
      </c>
      <c r="R9" s="91">
        <f>Jegyzőkönyv!Y31</f>
        <v>2</v>
      </c>
      <c r="S9" s="92">
        <f>Jegyzőkönyv!AB32</f>
        <v>4</v>
      </c>
      <c r="T9" s="91">
        <f>Jegyzőkönyv!AB31</f>
        <v>3</v>
      </c>
      <c r="U9" s="92" t="str">
        <f>Jegyzőkönyv!AE32</f>
        <v/>
      </c>
      <c r="V9" s="91" t="str">
        <f>Jegyzőkönyv!AE31</f>
        <v/>
      </c>
      <c r="W9" s="99">
        <f>Jegyzőkönyv!AG28</f>
        <v>36</v>
      </c>
      <c r="X9" s="100">
        <f>Jegyzőkönyv!AH28</f>
        <v>3</v>
      </c>
    </row>
    <row r="10" spans="1:28" ht="16.2" customHeight="1" thickTop="1" thickBot="1" x14ac:dyDescent="0.35">
      <c r="A10" s="93">
        <v>7</v>
      </c>
      <c r="B10" s="94" t="str">
        <f>IF(ISBLANK(Jegyzőkönyv!B33),"",Jegyzőkönyv!B33)</f>
        <v/>
      </c>
      <c r="C10" s="95" t="str">
        <f>Jegyzőkönyv!D37</f>
        <v/>
      </c>
      <c r="D10" s="94" t="str">
        <f>Jegyzőkönyv!D36</f>
        <v/>
      </c>
      <c r="E10" s="95" t="str">
        <f>Jegyzőkönyv!G37</f>
        <v/>
      </c>
      <c r="F10" s="94" t="str">
        <f>Jegyzőkönyv!G36</f>
        <v/>
      </c>
      <c r="G10" s="95" t="str">
        <f>Jegyzőkönyv!J37</f>
        <v/>
      </c>
      <c r="H10" s="94" t="str">
        <f>Jegyzőkönyv!J36</f>
        <v/>
      </c>
      <c r="I10" s="95" t="str">
        <f>Jegyzőkönyv!M37</f>
        <v/>
      </c>
      <c r="J10" s="94" t="str">
        <f>Jegyzőkönyv!M36</f>
        <v/>
      </c>
      <c r="K10" s="95" t="str">
        <f>Jegyzőkönyv!P37</f>
        <v/>
      </c>
      <c r="L10" s="94" t="str">
        <f>Jegyzőkönyv!P36</f>
        <v/>
      </c>
      <c r="M10" s="95" t="str">
        <f>Jegyzőkönyv!S37</f>
        <v/>
      </c>
      <c r="N10" s="94" t="str">
        <f>Jegyzőkönyv!S36</f>
        <v/>
      </c>
      <c r="O10" s="95" t="str">
        <f>Jegyzőkönyv!V37</f>
        <v/>
      </c>
      <c r="P10" s="94" t="str">
        <f>Jegyzőkönyv!V36</f>
        <v/>
      </c>
      <c r="Q10" s="95" t="str">
        <f>Jegyzőkönyv!Y37</f>
        <v/>
      </c>
      <c r="R10" s="94" t="str">
        <f>Jegyzőkönyv!Y36</f>
        <v/>
      </c>
      <c r="S10" s="95" t="str">
        <f>Jegyzőkönyv!AB37</f>
        <v/>
      </c>
      <c r="T10" s="94" t="str">
        <f>Jegyzőkönyv!AB36</f>
        <v/>
      </c>
      <c r="U10" s="95" t="str">
        <f>Jegyzőkönyv!AE37</f>
        <v/>
      </c>
      <c r="V10" s="94" t="str">
        <f>Jegyzőkönyv!AE36</f>
        <v/>
      </c>
      <c r="W10" s="99" t="str">
        <f>Jegyzőkönyv!AG33</f>
        <v/>
      </c>
      <c r="X10" s="100" t="str">
        <f>Jegyzőkönyv!AH33</f>
        <v/>
      </c>
    </row>
    <row r="11" spans="1:28" ht="16.2" customHeight="1" thickTop="1" thickBot="1" x14ac:dyDescent="0.35">
      <c r="A11" s="90">
        <v>8</v>
      </c>
      <c r="B11" s="91" t="str">
        <f>IF(ISBLANK(Jegyzőkönyv!B38),"",Jegyzőkönyv!B38)</f>
        <v/>
      </c>
      <c r="C11" s="92" t="str">
        <f>Jegyzőkönyv!D42</f>
        <v/>
      </c>
      <c r="D11" s="91" t="str">
        <f>Jegyzőkönyv!D41</f>
        <v/>
      </c>
      <c r="E11" s="92" t="str">
        <f>Jegyzőkönyv!G42</f>
        <v/>
      </c>
      <c r="F11" s="91" t="str">
        <f>Jegyzőkönyv!G41</f>
        <v/>
      </c>
      <c r="G11" s="92" t="str">
        <f>Jegyzőkönyv!J42</f>
        <v/>
      </c>
      <c r="H11" s="91" t="str">
        <f>Jegyzőkönyv!J41</f>
        <v/>
      </c>
      <c r="I11" s="92" t="str">
        <f>Jegyzőkönyv!M42</f>
        <v/>
      </c>
      <c r="J11" s="91" t="str">
        <f>Jegyzőkönyv!M41</f>
        <v/>
      </c>
      <c r="K11" s="92" t="str">
        <f>Jegyzőkönyv!P42</f>
        <v/>
      </c>
      <c r="L11" s="91" t="str">
        <f>Jegyzőkönyv!P41</f>
        <v/>
      </c>
      <c r="M11" s="92" t="str">
        <f>Jegyzőkönyv!S42</f>
        <v/>
      </c>
      <c r="N11" s="91" t="str">
        <f>Jegyzőkönyv!S41</f>
        <v/>
      </c>
      <c r="O11" s="92" t="str">
        <f>Jegyzőkönyv!V42</f>
        <v/>
      </c>
      <c r="P11" s="91" t="str">
        <f>Jegyzőkönyv!V41</f>
        <v/>
      </c>
      <c r="Q11" s="92" t="str">
        <f>Jegyzőkönyv!Y42</f>
        <v/>
      </c>
      <c r="R11" s="91" t="str">
        <f>Jegyzőkönyv!Y41</f>
        <v/>
      </c>
      <c r="S11" s="92" t="str">
        <f>Jegyzőkönyv!AB42</f>
        <v/>
      </c>
      <c r="T11" s="91" t="str">
        <f>Jegyzőkönyv!AB41</f>
        <v/>
      </c>
      <c r="U11" s="92" t="str">
        <f>Jegyzőkönyv!AE42</f>
        <v/>
      </c>
      <c r="V11" s="91" t="str">
        <f>Jegyzőkönyv!AE41</f>
        <v/>
      </c>
      <c r="W11" s="99" t="str">
        <f>Jegyzőkönyv!AG38</f>
        <v/>
      </c>
      <c r="X11" s="100" t="str">
        <f>Jegyzőkönyv!AH38</f>
        <v/>
      </c>
    </row>
    <row r="12" spans="1:28" ht="16.2" hidden="1" customHeight="1" thickTop="1" thickBot="1" x14ac:dyDescent="0.35">
      <c r="A12" s="93">
        <v>9</v>
      </c>
      <c r="B12" s="94" t="str">
        <f>IF(ISBLANK(Jegyzőkönyv!B43),"",Jegyzőkönyv!B43)</f>
        <v/>
      </c>
      <c r="C12" s="95" t="str">
        <f>Jegyzőkönyv!D47</f>
        <v/>
      </c>
      <c r="D12" s="94" t="str">
        <f>Jegyzőkönyv!D46</f>
        <v/>
      </c>
      <c r="E12" s="95" t="str">
        <f>Jegyzőkönyv!G47</f>
        <v/>
      </c>
      <c r="F12" s="94" t="str">
        <f>Jegyzőkönyv!G46</f>
        <v/>
      </c>
      <c r="G12" s="95" t="str">
        <f>Jegyzőkönyv!J47</f>
        <v/>
      </c>
      <c r="H12" s="94" t="str">
        <f>Jegyzőkönyv!J46</f>
        <v/>
      </c>
      <c r="I12" s="95" t="str">
        <f>Jegyzőkönyv!M47</f>
        <v/>
      </c>
      <c r="J12" s="94" t="str">
        <f>Jegyzőkönyv!M46</f>
        <v/>
      </c>
      <c r="K12" s="95" t="str">
        <f>Jegyzőkönyv!P47</f>
        <v/>
      </c>
      <c r="L12" s="94" t="str">
        <f>Jegyzőkönyv!P46</f>
        <v/>
      </c>
      <c r="M12" s="95" t="str">
        <f>Jegyzőkönyv!S47</f>
        <v/>
      </c>
      <c r="N12" s="94" t="str">
        <f>Jegyzőkönyv!S46</f>
        <v/>
      </c>
      <c r="O12" s="95" t="str">
        <f>Jegyzőkönyv!V47</f>
        <v/>
      </c>
      <c r="P12" s="94" t="str">
        <f>Jegyzőkönyv!V46</f>
        <v/>
      </c>
      <c r="Q12" s="95" t="str">
        <f>Jegyzőkönyv!Y47</f>
        <v/>
      </c>
      <c r="R12" s="94" t="str">
        <f>Jegyzőkönyv!Y46</f>
        <v/>
      </c>
      <c r="S12" s="95" t="str">
        <f>Jegyzőkönyv!AB47</f>
        <v/>
      </c>
      <c r="T12" s="94" t="str">
        <f>Jegyzőkönyv!AB46</f>
        <v/>
      </c>
      <c r="U12" s="95" t="str">
        <f>Jegyzőkönyv!AE47</f>
        <v/>
      </c>
      <c r="V12" s="94" t="str">
        <f>Jegyzőkönyv!AE46</f>
        <v/>
      </c>
      <c r="W12" s="99" t="str">
        <f>Jegyzőkönyv!AG43</f>
        <v/>
      </c>
      <c r="X12" s="100" t="str">
        <f>Jegyzőkönyv!AH43</f>
        <v/>
      </c>
    </row>
    <row r="13" spans="1:28" ht="16.2" hidden="1" customHeight="1" thickTop="1" thickBot="1" x14ac:dyDescent="0.35">
      <c r="A13" s="90">
        <v>10</v>
      </c>
      <c r="B13" s="91" t="str">
        <f>IF(ISBLANK(Jegyzőkönyv!B48),"",Jegyzőkönyv!B48)</f>
        <v/>
      </c>
      <c r="C13" s="92" t="str">
        <f>Jegyzőkönyv!D52</f>
        <v/>
      </c>
      <c r="D13" s="91" t="str">
        <f>Jegyzőkönyv!D51</f>
        <v/>
      </c>
      <c r="E13" s="92" t="str">
        <f>Jegyzőkönyv!G52</f>
        <v/>
      </c>
      <c r="F13" s="91" t="str">
        <f>Jegyzőkönyv!G51</f>
        <v/>
      </c>
      <c r="G13" s="92" t="str">
        <f>Jegyzőkönyv!J52</f>
        <v/>
      </c>
      <c r="H13" s="91" t="str">
        <f>Jegyzőkönyv!J51</f>
        <v/>
      </c>
      <c r="I13" s="92" t="str">
        <f>Jegyzőkönyv!M52</f>
        <v/>
      </c>
      <c r="J13" s="91" t="str">
        <f>Jegyzőkönyv!M51</f>
        <v/>
      </c>
      <c r="K13" s="92" t="str">
        <f>Jegyzőkönyv!P52</f>
        <v/>
      </c>
      <c r="L13" s="91" t="str">
        <f>Jegyzőkönyv!P51</f>
        <v/>
      </c>
      <c r="M13" s="92" t="str">
        <f>Jegyzőkönyv!S52</f>
        <v/>
      </c>
      <c r="N13" s="91" t="str">
        <f>Jegyzőkönyv!S51</f>
        <v/>
      </c>
      <c r="O13" s="92" t="str">
        <f>Jegyzőkönyv!V52</f>
        <v/>
      </c>
      <c r="P13" s="91" t="str">
        <f>Jegyzőkönyv!V51</f>
        <v/>
      </c>
      <c r="Q13" s="92" t="str">
        <f>Jegyzőkönyv!Y52</f>
        <v/>
      </c>
      <c r="R13" s="91" t="str">
        <f>Jegyzőkönyv!Y51</f>
        <v/>
      </c>
      <c r="S13" s="92" t="str">
        <f>Jegyzőkönyv!AB52</f>
        <v/>
      </c>
      <c r="T13" s="91" t="str">
        <f>Jegyzőkönyv!AB51</f>
        <v/>
      </c>
      <c r="U13" s="92" t="str">
        <f>Jegyzőkönyv!AE52</f>
        <v/>
      </c>
      <c r="V13" s="91" t="str">
        <f>Jegyzőkönyv!AE51</f>
        <v/>
      </c>
      <c r="W13" s="99" t="str">
        <f>Jegyzőkönyv!AG48</f>
        <v/>
      </c>
      <c r="X13" s="100" t="str">
        <f>Jegyzőkönyv!AH48</f>
        <v/>
      </c>
    </row>
    <row r="14" spans="1:28" ht="16.2" hidden="1" customHeight="1" thickTop="1" thickBot="1" x14ac:dyDescent="0.35">
      <c r="A14" s="93">
        <v>11</v>
      </c>
      <c r="B14" s="94" t="str">
        <f>IF(ISBLANK(Jegyzőkönyv!B53),"",Jegyzőkönyv!B53)</f>
        <v/>
      </c>
      <c r="C14" s="95" t="str">
        <f>Jegyzőkönyv!D57</f>
        <v/>
      </c>
      <c r="D14" s="94" t="str">
        <f>Jegyzőkönyv!D56</f>
        <v/>
      </c>
      <c r="E14" s="95" t="str">
        <f>Jegyzőkönyv!G57</f>
        <v/>
      </c>
      <c r="F14" s="94" t="str">
        <f>Jegyzőkönyv!G56</f>
        <v/>
      </c>
      <c r="G14" s="95" t="str">
        <f>Jegyzőkönyv!J57</f>
        <v/>
      </c>
      <c r="H14" s="94" t="str">
        <f>Jegyzőkönyv!J56</f>
        <v/>
      </c>
      <c r="I14" s="95" t="str">
        <f>Jegyzőkönyv!M57</f>
        <v/>
      </c>
      <c r="J14" s="94" t="str">
        <f>Jegyzőkönyv!M56</f>
        <v/>
      </c>
      <c r="K14" s="95" t="str">
        <f>Jegyzőkönyv!P57</f>
        <v/>
      </c>
      <c r="L14" s="94" t="str">
        <f>Jegyzőkönyv!P56</f>
        <v/>
      </c>
      <c r="M14" s="95" t="str">
        <f>Jegyzőkönyv!S57</f>
        <v/>
      </c>
      <c r="N14" s="94" t="str">
        <f>Jegyzőkönyv!S56</f>
        <v/>
      </c>
      <c r="O14" s="95" t="str">
        <f>Jegyzőkönyv!V57</f>
        <v/>
      </c>
      <c r="P14" s="94" t="str">
        <f>Jegyzőkönyv!V56</f>
        <v/>
      </c>
      <c r="Q14" s="95" t="str">
        <f>Jegyzőkönyv!Y57</f>
        <v/>
      </c>
      <c r="R14" s="94" t="str">
        <f>Jegyzőkönyv!Y56</f>
        <v/>
      </c>
      <c r="S14" s="95" t="str">
        <f>Jegyzőkönyv!AB57</f>
        <v/>
      </c>
      <c r="T14" s="94" t="str">
        <f>Jegyzőkönyv!AB56</f>
        <v/>
      </c>
      <c r="U14" s="95" t="str">
        <f>Jegyzőkönyv!AE57</f>
        <v/>
      </c>
      <c r="V14" s="94" t="str">
        <f>Jegyzőkönyv!AE56</f>
        <v/>
      </c>
      <c r="W14" s="99" t="str">
        <f>Jegyzőkönyv!AG53</f>
        <v/>
      </c>
      <c r="X14" s="100" t="str">
        <f>Jegyzőkönyv!AH53</f>
        <v/>
      </c>
    </row>
    <row r="15" spans="1:28" ht="16.2" hidden="1" customHeight="1" thickTop="1" thickBot="1" x14ac:dyDescent="0.35">
      <c r="A15" s="90">
        <v>12</v>
      </c>
      <c r="B15" s="91" t="str">
        <f>IF(ISBLANK(Jegyzőkönyv!B58),"",Jegyzőkönyv!B58)</f>
        <v/>
      </c>
      <c r="C15" s="92" t="str">
        <f>Jegyzőkönyv!D62</f>
        <v/>
      </c>
      <c r="D15" s="91" t="str">
        <f>Jegyzőkönyv!D61</f>
        <v/>
      </c>
      <c r="E15" s="92" t="str">
        <f>Jegyzőkönyv!G62</f>
        <v/>
      </c>
      <c r="F15" s="91" t="str">
        <f>Jegyzőkönyv!G61</f>
        <v/>
      </c>
      <c r="G15" s="92" t="str">
        <f>Jegyzőkönyv!J62</f>
        <v/>
      </c>
      <c r="H15" s="91" t="str">
        <f>Jegyzőkönyv!J61</f>
        <v/>
      </c>
      <c r="I15" s="92" t="str">
        <f>Jegyzőkönyv!M62</f>
        <v/>
      </c>
      <c r="J15" s="91" t="str">
        <f>Jegyzőkönyv!M61</f>
        <v/>
      </c>
      <c r="K15" s="92" t="str">
        <f>Jegyzőkönyv!P62</f>
        <v/>
      </c>
      <c r="L15" s="91" t="str">
        <f>Jegyzőkönyv!P61</f>
        <v/>
      </c>
      <c r="M15" s="92" t="str">
        <f>Jegyzőkönyv!S62</f>
        <v/>
      </c>
      <c r="N15" s="91" t="str">
        <f>Jegyzőkönyv!S61</f>
        <v/>
      </c>
      <c r="O15" s="92" t="str">
        <f>Jegyzőkönyv!V62</f>
        <v/>
      </c>
      <c r="P15" s="91" t="str">
        <f>Jegyzőkönyv!V61</f>
        <v/>
      </c>
      <c r="Q15" s="92" t="str">
        <f>Jegyzőkönyv!Y62</f>
        <v/>
      </c>
      <c r="R15" s="91" t="str">
        <f>Jegyzőkönyv!Y61</f>
        <v/>
      </c>
      <c r="S15" s="92" t="str">
        <f>Jegyzőkönyv!AB62</f>
        <v/>
      </c>
      <c r="T15" s="91" t="str">
        <f>Jegyzőkönyv!AB61</f>
        <v/>
      </c>
      <c r="U15" s="92" t="str">
        <f>Jegyzőkönyv!AE62</f>
        <v/>
      </c>
      <c r="V15" s="91" t="str">
        <f>Jegyzőkönyv!AE61</f>
        <v/>
      </c>
      <c r="W15" s="99" t="str">
        <f>Jegyzőkönyv!AG58</f>
        <v/>
      </c>
      <c r="X15" s="100" t="str">
        <f>Jegyzőkönyv!AH58</f>
        <v/>
      </c>
    </row>
    <row r="16" spans="1:28" s="68" customFormat="1" ht="15" thickTop="1" x14ac:dyDescent="0.3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</row>
    <row r="17" spans="1:24" s="68" customFormat="1" x14ac:dyDescent="0.3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spans="1:24" s="68" customFormat="1" x14ac:dyDescent="0.3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spans="1:24" s="68" customFormat="1" x14ac:dyDescent="0.3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</row>
    <row r="20" spans="1:24" s="68" customFormat="1" x14ac:dyDescent="0.3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</row>
    <row r="21" spans="1:24" s="68" customFormat="1" x14ac:dyDescent="0.3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</row>
    <row r="22" spans="1:24" s="68" customFormat="1" x14ac:dyDescent="0.3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spans="1:24" s="68" customFormat="1" x14ac:dyDescent="0.3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</row>
  </sheetData>
  <sheetProtection password="C5AE" sheet="1" scenarios="1" formatCells="0" formatColumns="0" formatRows="0"/>
  <mergeCells count="14">
    <mergeCell ref="A1:X1"/>
    <mergeCell ref="W2:X2"/>
    <mergeCell ref="K2:L2"/>
    <mergeCell ref="M2:N2"/>
    <mergeCell ref="O2:P2"/>
    <mergeCell ref="Q2:R2"/>
    <mergeCell ref="S2:T2"/>
    <mergeCell ref="U2:V2"/>
    <mergeCell ref="A2:A3"/>
    <mergeCell ref="B2:B3"/>
    <mergeCell ref="C2:D2"/>
    <mergeCell ref="E2:F2"/>
    <mergeCell ref="G2:H2"/>
    <mergeCell ref="I2:J2"/>
  </mergeCells>
  <conditionalFormatting sqref="W4:X15">
    <cfRule type="cellIs" dxfId="1" priority="2" operator="greaterThan">
      <formula>0</formula>
    </cfRule>
  </conditionalFormatting>
  <conditionalFormatting sqref="A1:X1">
    <cfRule type="cellIs" dxfId="0" priority="1" operator="equal">
      <formula>""""""</formula>
    </cfRule>
  </conditionalFormatting>
  <pageMargins left="0.7" right="0.7" top="0.75" bottom="0.75" header="0.3" footer="0.3"/>
  <pageSetup paperSize="9" scale="70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Jegyzőkönyv</vt:lpstr>
      <vt:lpstr>Versenyszámok</vt:lpstr>
      <vt:lpstr>Nyomtatás</vt:lpstr>
      <vt:lpstr>Végeredmény</vt:lpstr>
      <vt:lpstr>Kivetítő</vt:lpstr>
      <vt:lpstr>Kivetítő!Nyomtatási_terület</vt:lpstr>
      <vt:lpstr>Jegyzőkönyv!Print_Area</vt:lpstr>
      <vt:lpstr>Nyomtatás!Print_Area</vt:lpstr>
      <vt:lpstr>Végeredmény!Print_Area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Norbi</dc:creator>
  <cp:lastModifiedBy>Dely Csaba</cp:lastModifiedBy>
  <cp:lastPrinted>2025-01-31T11:43:09Z</cp:lastPrinted>
  <dcterms:created xsi:type="dcterms:W3CDTF">2014-02-10T20:44:12Z</dcterms:created>
  <dcterms:modified xsi:type="dcterms:W3CDTF">2025-02-01T10:19:31Z</dcterms:modified>
</cp:coreProperties>
</file>